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tomaskova_lenka" reservationPassword="0"/>
  <workbookPr/>
  <bookViews>
    <workbookView xWindow="240" yWindow="120" windowWidth="14940" windowHeight="9225" activeTab="0"/>
  </bookViews>
  <sheets>
    <sheet name="Rekapitulace" sheetId="1" r:id="rId1"/>
    <sheet name="SO 00" sheetId="2" r:id="rId2"/>
    <sheet name="SO 01" sheetId="3" r:id="rId3"/>
    <sheet name="SO 02" sheetId="4" r:id="rId4"/>
  </sheets>
  <definedNames/>
  <calcPr/>
  <webPublishing/>
</workbook>
</file>

<file path=xl/sharedStrings.xml><?xml version="1.0" encoding="utf-8"?>
<sst xmlns="http://schemas.openxmlformats.org/spreadsheetml/2006/main" count="1277" uniqueCount="322">
  <si>
    <t>Firma: Krajská správa a údržba silnic Karlovarského kraje, příspěvková organizace</t>
  </si>
  <si>
    <t>Rekapitulace ceny</t>
  </si>
  <si>
    <t>Stavba: TÚ_2022_006 - II/219 Abertamy</t>
  </si>
  <si>
    <t>Varianta: 01 - II/219 Abertamy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</si>
  <si>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</si>
  <si>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</si>
  <si>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</si>
  <si>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</si>
  <si>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</si>
  <si>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</si>
  <si>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</si>
  <si>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ASPE10</t>
  </si>
  <si>
    <t>S</t>
  </si>
  <si>
    <t>Soupis prací objektu</t>
  </si>
  <si>
    <t xml:space="preserve">Stavba: </t>
  </si>
  <si>
    <t>TÚ_2022_006</t>
  </si>
  <si>
    <t>II/219 Abertamy</t>
  </si>
  <si>
    <t>O</t>
  </si>
  <si>
    <t>Rozpočet:</t>
  </si>
  <si>
    <t>0,00</t>
  </si>
  <si>
    <t>15,00</t>
  </si>
  <si>
    <t>21,00</t>
  </si>
  <si>
    <t>3</t>
  </si>
  <si>
    <t>2</t>
  </si>
  <si>
    <t>SO 00</t>
  </si>
  <si>
    <t>Vedlejší a ostatní náklady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</si>
  <si>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</si>
  <si>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</si>
  <si>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</si>
  <si>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</si>
  <si>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</si>
  <si>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</si>
  <si>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</si>
  <si>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</si>
  <si>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</si>
  <si>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</si>
  <si>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</si>
  <si>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</si>
  <si>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</si>
  <si>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</si>
  <si>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</si>
  <si>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</si>
  <si>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</si>
  <si>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</si>
  <si>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</si>
  <si>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</si>
  <si>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02720</t>
  </si>
  <si>
    <t/>
  </si>
  <si>
    <t>POMOC PRÁCE ZŘÍZ NEBO ZAJIŠŤ REGULACI A OCHRANU DOPRAVY</t>
  </si>
  <si>
    <t>KPL</t>
  </si>
  <si>
    <t>PP</t>
  </si>
  <si>
    <t>vč. návrhu a projednání  
dočasné dopravní značení  
vč. semaforů a dočasných betonových svodidel se směrovacími deskami</t>
  </si>
  <si>
    <t>VV</t>
  </si>
  <si>
    <t>TS</t>
  </si>
  <si>
    <t>zahrnuje veškeré náklady spojené s objednatelem požadovanými zařízeními</t>
  </si>
  <si>
    <t>02730</t>
  </si>
  <si>
    <t>POMOC PRÁCE ZŘÍZ NEBO ZAJIŠŤ OCHRANU INŽENÝRSKÝCH SÍTÍ</t>
  </si>
  <si>
    <t>02910</t>
  </si>
  <si>
    <t>OSTATNÍ POŽADAVKY - ZEMĚMĚŘIČSKÁ MĚŘENÍ</t>
  </si>
  <si>
    <t>zaměření skutečného provedení stavby</t>
  </si>
  <si>
    <t>zahrnuje veškeré náklady spojené s objednatelem požadovanými pracemi,   
- pro stanovení orientační investorské ceny určete jednotkovou cenu jako 1% odhadované ceny stavby</t>
  </si>
  <si>
    <t>02911</t>
  </si>
  <si>
    <t>OSTATNÍ POŽADAVKY - GEODETICKÉ ZAMĚŘENÍ</t>
  </si>
  <si>
    <t>vytýčení stavby  
- směrové a výškové vytýčení stavby dle vytyčovacích souřadnic, včetně vytýčení inženýrských sítí</t>
  </si>
  <si>
    <t>zahrnuje veškeré náklady spojené s objednatelem požadovanými pracemi</t>
  </si>
  <si>
    <t>02940</t>
  </si>
  <si>
    <t>OSTATNÍ POŽADAVKY - VYPRACOVÁNÍ DOKUMENTACE</t>
  </si>
  <si>
    <t>podrobná pasportizacedotčených pozemků a přilehlých objektů  
pasportizace plochy určené pro umístění zařízení staveniště  
viz technická zpráva</t>
  </si>
  <si>
    <t>02943</t>
  </si>
  <si>
    <t>OSTATNÍ POŽADAVKY - VYPRACOVÁNÍ RDS</t>
  </si>
  <si>
    <t>7</t>
  </si>
  <si>
    <t>02944</t>
  </si>
  <si>
    <t>OSTAT POŽADAVKY - DOKUMENTACE SKUTEČ PROVEDENÍ V DIGIT FORMĚ</t>
  </si>
  <si>
    <t>dokumentace skutečného provedení stavby   
- DSPS v počtu 3 paré + 1x CD (otevřené i uzavřené formáty)</t>
  </si>
  <si>
    <t>8</t>
  </si>
  <si>
    <t>02960</t>
  </si>
  <si>
    <t>OSTATNÍ POŽADAVKY - ODBORNÝ DOZOR</t>
  </si>
  <si>
    <t>geotechnický dozor stavby</t>
  </si>
  <si>
    <t>zahrnuje veškeré náklady spojené s objednatelem požadovaným dozorem</t>
  </si>
  <si>
    <t>02990</t>
  </si>
  <si>
    <t>OSTATNÍ POŽADAVKY - INFORMAČNÍ TABULE</t>
  </si>
  <si>
    <t>KS</t>
  </si>
  <si>
    <t>dočasná informační tabule 
DODÁVKA, MONTÁŽ A NÁSLEDNÁ DEMONTÁŽ VČETNĚ ODVOZU INFORMAČNÍ   
TABULE O MIN. ROZMĚRECH 1,0 X 2,0 M, PROVEDENÍ PLAST NABO PLECH (MUSÍ BÝT VYROBENA Z ODOLNÉHO MATERIÁLU), VČETNĚ KOTVENÍ, ÚDAJE DLE ZADÁVACÍ DOKUMENTACE</t>
  </si>
  <si>
    <t>položka zahrnuje:  
- dodání a osazení informačních tabulí v předepsaném provedení a množství s obsahem předepsaným zadavatelem  
- veškeré nosné a upevňovací konstrukce  
- základové konstrukce včetně nutných zemních prací  
- demontáž a odvoz po skončení platnosti  
- případně nutné opravy poškozených čátí během platnosti</t>
  </si>
  <si>
    <t>075291</t>
  </si>
  <si>
    <t>VYTYČENÍ A ODSTRANĚNÍ NEFUKČNÍHO VEDENÍ CETIN</t>
  </si>
  <si>
    <t>SO 01</t>
  </si>
  <si>
    <t>Sanace svahu ve staničení km 2,956 - 3,032</t>
  </si>
  <si>
    <t>014102</t>
  </si>
  <si>
    <t>1a</t>
  </si>
  <si>
    <t>POPLATKY ZA SKLÁDKU</t>
  </si>
  <si>
    <t>T</t>
  </si>
  <si>
    <t>zemina z výkopku</t>
  </si>
  <si>
    <t>část z pol.č.13183:  
(184,778-27,36)*2,0=314,836 [A] t</t>
  </si>
  <si>
    <t>zahrnuje veškeré poplatky provozovateli skládky související s uložením odpadu na skládce.</t>
  </si>
  <si>
    <t>1b</t>
  </si>
  <si>
    <t>zemina z výkopku 
položka bude čerpána pouze se souhlasem TDS</t>
  </si>
  <si>
    <t>zbývající část z položky 13183: 
27,36*2=54,720 [A]</t>
  </si>
  <si>
    <t>kamenivo z komunikací</t>
  </si>
  <si>
    <t>pol.č. 11332: 
101,856*1,9=193,526 [A] t</t>
  </si>
  <si>
    <t>dřevní hmota</t>
  </si>
  <si>
    <t>Zemní práce</t>
  </si>
  <si>
    <t>11201</t>
  </si>
  <si>
    <t>KÁCENÍ STROMŮ D KMENE DO 0,5M S ODSTRANĚNÍM PAŘEZŮ</t>
  </si>
  <si>
    <t>KUS</t>
  </si>
  <si>
    <t>2x dvojkmen do pr. 200 mm: 2*2=4,000 [A] kus 
pr. do 300 mm: 1=1,000 [B] kus 
Celkem: A+B=5,000 [C] kus</t>
  </si>
  <si>
    <t>Kácení stromů se měří v [ks] poražených stromů (průměr stromů se měří ve výšce 1,3m nad terénem) a zahrnuje zejména:  
- poražení stromu a osekání větví  
- spálení větví na hromadách nebo štěpkování  
- dopravu a uložení kmenů, případné další práce s nimi dle pokynů zadávací dokumentace  
Odstranění pařezů se měří v [ks] vytrhaných nebo vykopaných pařezů a zahrnuje zejména:  
- vytrhání nebo vykopání pařezů  
- veškeré zemní práce spojené s odstraněním pařezů  
- dopravu a uložení pařezů, případně další práce s nimi dle pokynů zadávací dokumentace  
- zásyp jam po pařezech</t>
  </si>
  <si>
    <t>11332</t>
  </si>
  <si>
    <t>ODSTRANĚNÍ PODKLADŮ ZPEVNĚNÝCH PLOCH Z KAMENIVA NESTMELENÉHO</t>
  </si>
  <si>
    <t>M3</t>
  </si>
  <si>
    <t>štěrkové vrstvy komunikace tl. 2x 150 mm</t>
  </si>
  <si>
    <t>(96*3,16+40)*0,15=51,504 [A] m3 
(96*3,08+40)*0,15=50,352 [B] m3 
Celkem: A+B=101,856 [C] m3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</si>
  <si>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</si>
  <si>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113742</t>
  </si>
  <si>
    <t>FRÉZOVÁNÍ ZPEVNĚNÝCH PLOCH ASFALTOVÝCH TL. DO 40MM</t>
  </si>
  <si>
    <t>M2</t>
  </si>
  <si>
    <t>obrusná vrstva tl. 40 mm 
vyfrézovaný materiál bude vykoupen zhotovitelem stavby na základě uzavřené kupní smlouvy</t>
  </si>
  <si>
    <t>96 m = 76 m zeď + 10 m na každou stranu 
96,0*3,7+40=395,200 [A] m2</t>
  </si>
  <si>
    <t>113743</t>
  </si>
  <si>
    <t>FRÉZOVÁNÍ ZPEVNĚNÝCH PLOCH ASFALTOVÝCH TL. DO 50MM</t>
  </si>
  <si>
    <t>podkladní vrstva tl. 50 mm 
vyfrézovaný materiál bude vykoupen zhotovitelem stavby na základě uzavřené kupní smlouvy</t>
  </si>
  <si>
    <t>96*3,34+40=360,640 [A] m2</t>
  </si>
  <si>
    <t>113744</t>
  </si>
  <si>
    <t>FRÉZOVÁNÍ ZPEVNĚNÝCH PLOCH ASFALTOVÝCH TL. DO 60MM</t>
  </si>
  <si>
    <t>ložná vrstva tl. 60 mm 
vyfrézovaný materiál bude vykoupen zhotovitelem stavby na základě uzavřené kupní smlouvy</t>
  </si>
  <si>
    <t>96*3,53+40=378,880 [A] m2</t>
  </si>
  <si>
    <t>13183</t>
  </si>
  <si>
    <t>HLOUBENÍ JAM ZAPAŽ I NEPAŽ TŘ II</t>
  </si>
  <si>
    <t>výkop pro založení zdi, včetně odvozu a uložení na skládku - skládkovné viz pol. 014102.1a a 014103.1b 
(v případě vhodnosti výkopku bude výkopek použit zpět pro zásyp)</t>
  </si>
  <si>
    <t>2,27*81,4=184,778 [A] m3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</si>
  <si>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eventuelně nutné druhotné rozpojení odstřelené horniny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</si>
  <si>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11</t>
  </si>
  <si>
    <t>17481</t>
  </si>
  <si>
    <t>a</t>
  </si>
  <si>
    <t>ZÁSYP JAM A RÝH Z NAKUPOVANÝCH MATERIÁLŮ</t>
  </si>
  <si>
    <t>položka bude čerpána pouze se souhlasem TDS</t>
  </si>
  <si>
    <t>0,36*76,0=27,360 [A] m3</t>
  </si>
  <si>
    <t>položka zahrnuje: 
- kompletní provedení zemní konstrukce včetně nákupu a dopravy materiálu dle zadávací dokumentace 
- úprava  ukládaného  materiálu  vlhčením,  tříděním,  promícháním  nebo  vysoušením,  příp. jiné úpravy za účelem zlepšení jeho  mech. vlastností 
- hutnění i různé míry hutnění 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</si>
  <si>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12</t>
  </si>
  <si>
    <t>b</t>
  </si>
  <si>
    <t>v aktivní zóně komunikace - hutněno na Id=0,95 
položka bude čerpána pouze se souhlasem TDS</t>
  </si>
  <si>
    <t>0,18*76,0=13,680 [A] m3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</si>
  <si>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</si>
  <si>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Základy</t>
  </si>
  <si>
    <t>13</t>
  </si>
  <si>
    <t>21152</t>
  </si>
  <si>
    <t>SANAČNÍ ŽEBRA Z KAMENIVA DRCENÉHO</t>
  </si>
  <si>
    <t>drenážní obsyp - štěrk fr. 32/63</t>
  </si>
  <si>
    <t>0,1*76,0=7,600 [A] m3</t>
  </si>
  <si>
    <t>položka zahrnuje dodávku předepsaného kameniva, mimostaveništní a vnitrostaveništní dopravu a jeho uložení není-li v zadávací dokumentaci uvedeno jinak, jedná se o nakupovaný materiál</t>
  </si>
  <si>
    <t>14</t>
  </si>
  <si>
    <t>21197</t>
  </si>
  <si>
    <t>OPLÁŠTĚNÍ ODVODŇOVACÍCH ŽEBER Z GEOTEXTILIE</t>
  </si>
  <si>
    <t>Separační geotextilie - plošná hmotnost min. 300 g/m2 (přesah cca 10%)</t>
  </si>
  <si>
    <t>76,0*1,5=114,000 [A] m2</t>
  </si>
  <si>
    <t>položka zahrnuje dodávku předepsané geotextilie, mimostaveništní a vnitrostaveništní dopravu a její uložení včetně potřebných přesahů (nezapočítávají se do výměry)</t>
  </si>
  <si>
    <t>15</t>
  </si>
  <si>
    <t>22594</t>
  </si>
  <si>
    <t>ZÁPOROVÉ PAŽENÍ Z KOVU TRVALÉ</t>
  </si>
  <si>
    <t>osazení zápor HEB 120 dl. 4,0 m</t>
  </si>
  <si>
    <t>76*4,0*27,6/1000=8,390 [A] t</t>
  </si>
  <si>
    <t>položka zahrnuje dodávku ocelových zápor, jejich osazení do připravených vrtů včetně zabetonování konců (zalití zápor cementovou suspenzí v samostatné položce), případně jejich zaberanění. Ocelová převázka se započítá do výsledné hmotnosti.</t>
  </si>
  <si>
    <t>16</t>
  </si>
  <si>
    <t>26185</t>
  </si>
  <si>
    <t>VRT PRO KOTV, INJEK, MIKROPIL NA POVR TŘ III A IV D DO 300MM</t>
  </si>
  <si>
    <t>M</t>
  </si>
  <si>
    <t>vrt pr. min. 250 mm</t>
  </si>
  <si>
    <t>76*4,1=311,600 [A] m</t>
  </si>
  <si>
    <t>položka zahrnuje:  
přemístění, montáž a demontáž vrtných souprav  
svislou dopravu zeminy z vrtu  
vodorovnou dopravu zeminy bez uložení na skládku  
případně nutné pažení dočasné (včetně odpažení) i trvalé</t>
  </si>
  <si>
    <t>17</t>
  </si>
  <si>
    <t>281451</t>
  </si>
  <si>
    <t>INJEKTOVÁNÍ NÍZKOTLAKÉ Z CEMENTOVÉ MALTY NA POVRCHU</t>
  </si>
  <si>
    <t>zalití zápor - aktivovaná cementová suspenze c/v=2,2/1</t>
  </si>
  <si>
    <t>3,14159*0,125*0,125*4,0*76=14,923 [A] m3</t>
  </si>
  <si>
    <t>Položka injektážních prací obsahuje kompletní práce, mimo zřízení vrtů (vykazují se položkami 261, 262), které jsou nutné pro předepsanou funkci injektáže (statickou, těsnící a pod.).   
Položka obsahuje vodní tlakové zkoušky před a po injektáži.  
Položka zahrnuje veškerý materiál, výrobky a polotovary, včetně mimostaveništní a vnitrostaveništní dopravy (rovněž přesuny), včetně naložení a složení, případně s uložením.</t>
  </si>
  <si>
    <t>18</t>
  </si>
  <si>
    <t>285392</t>
  </si>
  <si>
    <t>DODATEČNÉ KOTVENÍ VLEPENÍM BETONÁŘSKÉ VÝZTUŽE D DO 16MM DO VRTŮ</t>
  </si>
  <si>
    <t>výztuž - tyč kompozitní pr. 8 mm délky á 200 mm do vrtů délky 100 mm</t>
  </si>
  <si>
    <t>spřahovací trny líce zdi - 2 ks/m2 
"(1,02*76)*2=155,04" 
155,0=155,000 [A] kus</t>
  </si>
  <si>
    <t>Položka zahrnuje:  
dodání výztuže předepsaného profilu a předepsané délky (do 600mm)  
provedení vrtu předepsaného profilu a předepsané délky (do 300mm)  
vsunutí výztuže do vyvrtaného profilu a její zalepení předepsaným pojivem  
případně nutné lešení</t>
  </si>
  <si>
    <t>Svislé konstrukce</t>
  </si>
  <si>
    <t>19</t>
  </si>
  <si>
    <t>317325</t>
  </si>
  <si>
    <t>ŘÍMSY ZE ŽELEZOBETONU DO C30/37</t>
  </si>
  <si>
    <t>beton C30/37 XF4  
dilatační spáry - XPS tl. 20 mm a trvale pružný tmel</t>
  </si>
  <si>
    <t>0,22*76,0=16,720 [A] m3</t>
  </si>
  <si>
    <t>položka zahrnuje:  
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</si>
  <si>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20</t>
  </si>
  <si>
    <t>317365</t>
  </si>
  <si>
    <t>VÝZTUŽ ŘÍMS Z OCELI 10505, B500B</t>
  </si>
  <si>
    <t>(8,099/(41,04+22,08))*16,72=2,145 [A] t</t>
  </si>
  <si>
    <t>položka zahrnuje: 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  
- povrchovou antikorozní úpravu výztuže,  
- separaci výztuže,  
- osazení měřících zařízení a úpravy pro ně,  
- osazení měřících skříní nebo míst pro měření bludných proudů.</t>
  </si>
  <si>
    <t>21</t>
  </si>
  <si>
    <t>327213</t>
  </si>
  <si>
    <t>OBKLAD ZDÍ OPĚR, ZÁRUB, NÁBŘEŽ Z LOM KAMENE</t>
  </si>
  <si>
    <t>0,15*76,0=11,400 [A] m3</t>
  </si>
  <si>
    <t>položka zahrnuje dodávku a osazení lomového kamene, jeho výběr a případnou úpravu, jeho případné kotvení se všemi souvisejícími materiály a pracemi, dodávku předepsané malty, spárování.</t>
  </si>
  <si>
    <t>22</t>
  </si>
  <si>
    <t>327325</t>
  </si>
  <si>
    <t>ZDI OPĚRNÉ, ZÁRUBNÍ, NÁBŘEŽNÍ ZE ŽELEZOVÉHO BETONU DO C30/37</t>
  </si>
  <si>
    <t>dřík zdi 
(1,22*0,55+0,2*0,15)*76,0=53,276 [A] m3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</si>
  <si>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</si>
  <si>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23</t>
  </si>
  <si>
    <t>327365</t>
  </si>
  <si>
    <t>VÝZTUŽ ZDÍ OPĚRNÝCH, ZÁRUBNÍCH, NÁBŘEŽNÍCH Z OCELI 10505, B500B</t>
  </si>
  <si>
    <t>(8,099/(41,04+22,8))*53,276=6,759 [A] t</t>
  </si>
  <si>
    <t>Položka zahrnuje veškerý materiál, výrobky a polotovary, včetně mimostaveništní a 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74),  
- povrchovou antikorozní úpravu výztuže,  
- separaci výztuže,  
- osazení měřících zařízení a úpravy pro ně,  
- osazení měřících skříní nebo míst pro měření bludných proudů.</t>
  </si>
  <si>
    <t>Vodorovné konstrukce</t>
  </si>
  <si>
    <t>24</t>
  </si>
  <si>
    <t>451312</t>
  </si>
  <si>
    <t>PODKLADNÍ A VÝPLŇOVÉ VRSTVY Z PROSTÉHO BETONU C12/15</t>
  </si>
  <si>
    <t>podkladní beton tl. min. 80 mm (průměrná tl. 91 mm)</t>
  </si>
  <si>
    <t>76,0*1,25*0,091=8,645 [A] m3</t>
  </si>
  <si>
    <t>25</t>
  </si>
  <si>
    <t>457312</t>
  </si>
  <si>
    <t>VYROVNÁVACÍ A SPÁDOVÝ PROSTÝ BETON C12/15</t>
  </si>
  <si>
    <t>hubený beton vyspádovaný - těsnící vrstva drenáže</t>
  </si>
  <si>
    <t>0,13*76,0=9,880 [A] m3</t>
  </si>
  <si>
    <t>26</t>
  </si>
  <si>
    <t>46321</t>
  </si>
  <si>
    <t>ROVNANINA Z LOMOVÉHO KAMENE</t>
  </si>
  <si>
    <t>kamenný zához před lícem zdi  
žula - velikost středního zrna cca 250 - 300 mm</t>
  </si>
  <si>
    <t>0,43*76,0=32,680 [A] m3</t>
  </si>
  <si>
    <t>položka zahrnuje:  
- dodávku a vyrovnání lomového kamene předepsané frakce do předepsaného tvaru včetně mimostaveništní a vnitrostaveništní dopravy  
není-li v zadávací dokumentaci uvedeno jinak, jedná se o nakupovaný materiál</t>
  </si>
  <si>
    <t>Komunikace</t>
  </si>
  <si>
    <t>27</t>
  </si>
  <si>
    <t>56333</t>
  </si>
  <si>
    <t>VOZOVKOVÉ VRSTVY ZE ŠTĚRKODRTI TL. DO 150MM</t>
  </si>
  <si>
    <t>ŠDA v tl. 150 mm - 2 vrstvy</t>
  </si>
  <si>
    <t>96,0*3,08+40=335,680 [A] m2 
96,0*3,16+40=343,360 [B] m2 
Celkem: A+B=679,040 [C] m2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</si>
  <si>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</si>
  <si>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28</t>
  </si>
  <si>
    <t>572123</t>
  </si>
  <si>
    <t>INFILTRAČNÍ POSTŘIK Z EMULZE DO 1,0KG/M2</t>
  </si>
  <si>
    <t>modifikovaná asfaltová emulze 0,6 kg/m2</t>
  </si>
  <si>
    <t>96,0*3,34+40=360,640 [A] m2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</si>
  <si>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</si>
  <si>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29</t>
  </si>
  <si>
    <t>572214</t>
  </si>
  <si>
    <t>SPOJOVACÍ POSTŘIK Z MODIFIK EMULZE DO 0,5KG/M2</t>
  </si>
  <si>
    <t>pod ACO - 0,3 kg/m2 
96,0*3,70+40=395,200 [A] m2 
pod ACL - 0,4 kg/m2 
96,0*3,53+40=378,880 [B] m2 
Celkem: A+B=774,080 [C] m2</t>
  </si>
  <si>
    <t>30</t>
  </si>
  <si>
    <t>574A34</t>
  </si>
  <si>
    <t>ASFALTOVÝ BETON PRO OBRUSNÉ VRSTVY ACO 11+, 11S TL. 40MM</t>
  </si>
  <si>
    <t>ACO 11+</t>
  </si>
  <si>
    <t>96*3,7+40=395,200 [A] m2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</si>
  <si>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</si>
  <si>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31</t>
  </si>
  <si>
    <t>574C56</t>
  </si>
  <si>
    <t>ASFALTOVÝ BETON PRO LOŽNÍ VRSTVY ACL 16+, 16S TL. 60MM</t>
  </si>
  <si>
    <t>ACL 16+</t>
  </si>
  <si>
    <t>32</t>
  </si>
  <si>
    <t>574E46</t>
  </si>
  <si>
    <t>ASFALTOVÝ BETON PRO PODKLADNÍ VRSTVY ACP 16+, 16S TL. 50MM</t>
  </si>
  <si>
    <t>ACP 16+</t>
  </si>
  <si>
    <t>Potrubí</t>
  </si>
  <si>
    <t>33</t>
  </si>
  <si>
    <t>87427</t>
  </si>
  <si>
    <t>POTRUBÍ Z TRUB PLASTOVÝCH ODPADNÍCH DN DO 100MM</t>
  </si>
  <si>
    <t>odvodnění zdi - prostupy DN 100 PEHD</t>
  </si>
  <si>
    <t>19*0,75=14,250 [A] m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</si>
  <si>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nezahrnuje zkoušky vodotěsnosti a televizní prohlídku</t>
  </si>
  <si>
    <t>34</t>
  </si>
  <si>
    <t>875262</t>
  </si>
  <si>
    <t>POTRUBÍ DREN Z TRUB PLAST (I FLEXIBIL) DN DO 80MM DĚROVANÝCH</t>
  </si>
  <si>
    <t>odvodnění zdi - trubka drenážní PVC perforovaná DN 80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</si>
  <si>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</t>
  </si>
  <si>
    <t>Ostatní konstrukce a práce</t>
  </si>
  <si>
    <t>35</t>
  </si>
  <si>
    <t>9113B1</t>
  </si>
  <si>
    <t>SVODIDLO OCEL SILNIČ JEDNOSTR, ÚROVEŇ ZADRŽ H1 -DODÁVKA A MONTÁŽ</t>
  </si>
  <si>
    <t>náběhy jednostranného silničního svodidla</t>
  </si>
  <si>
    <t>2*8,55=17,100 [A] m</t>
  </si>
  <si>
    <t>položka zahrnuje:  
- kompletní dodávku všech dílů ocelového svodidla s předepsanou povrchovou úpravou včetně spojovacích prvků  
- montáž a osazení svodidla, osazení sloupků zaberaněním nebo osazením do betonových bloků (včetně betonových bloků a nutných zemních prací  
- ukončení zapuštěním do betonových bloků (včetně betonového bloku a nutných zemních prací) nebo koncovkou  
- přechod na jiný typ svodidla nebo přes mostní závěr  
- ochranu proti bludným proudům a vývody pro jejich měření  
nezahrnuje odrazky nebo retroreflexní fólie</t>
  </si>
  <si>
    <t>36</t>
  </si>
  <si>
    <t>9115C1R</t>
  </si>
  <si>
    <t>SVODIDLO OCEL MOSTNÍ JEDNOSTR, ÚROVEŇ ZADRŽ H1 - DODÁVKA A MONTÁŽ</t>
  </si>
  <si>
    <t>kotvení na římse</t>
  </si>
  <si>
    <t>položka zahrnuje:  
- kompletní dodávku všech dílů ocelového svodidla s předepsanou povrchovou úpravou včetně spojovacích a diltačních prvků  
- montáž a osazení svodidla, kotvení, t.j. kotevní desky, šrouby z nerez oceli, vrty a zálivku, pokud zadávací dokumentace nestanoví jinak, případné nivelační hmoty pod kotevní desky  
- přechod na jiný typ svodidla nebo přes mostní závěr  
- ochranu proti bludným proudům a vývody pro jejich měření  
nezahrnuje odrazky nebo retroreflexní fólie</t>
  </si>
  <si>
    <t>37</t>
  </si>
  <si>
    <t>91238</t>
  </si>
  <si>
    <t>SMĚROVÉ SLOUPKY Z PLAST HMOT - NÁSTAVCE NA SVODIDLA VČETNĚ ODRAZNÉHO PÁSKU</t>
  </si>
  <si>
    <t>položka zahrnuje: 
- dodání a osazení sloupku včetně nutných zemních prací 
- vnitrostaveništní a mimostaveništní doprava 
- odrazky plastové nebo z retroreflexní fólie</t>
  </si>
  <si>
    <t>38</t>
  </si>
  <si>
    <t>938652R</t>
  </si>
  <si>
    <t>OČIŠTĚNÍ OCEL KONSTR MECHANICKY - ZÁPORY PO ZALITÍ CEMENTEM</t>
  </si>
  <si>
    <t>očištění HEB před betonáží dříku zdi</t>
  </si>
  <si>
    <t>76*0,7*0,72=38,304 [A] m2</t>
  </si>
  <si>
    <t>položka zahrnuje očištění předepsaným způsobem včetně odklizení vzniklého odpadu</t>
  </si>
  <si>
    <t>SO 02</t>
  </si>
  <si>
    <t>Sanace svahu ve staničení km 3,061 - 3,187</t>
  </si>
  <si>
    <t>část z pol.č.13183:   
(297,37-45,36)*2,0=504,020 [A] t</t>
  </si>
  <si>
    <t>zbývající část z položky č.13183:  
45,36*2,0=90,720 [A]</t>
  </si>
  <si>
    <t>pol.č. 11332: 
154,803*1,9=294,126 [A] t</t>
  </si>
  <si>
    <t>(154,8*3,11+40)*0,15=78,214 [A] m3 
(154,8*3,04+40)*0,15=76,589 [B] m3 
Celkem: A+B=154,803 [C] m3</t>
  </si>
  <si>
    <t>154,8 m = 126 m zeď + 18,8 m před a 10 m za zdí 
154,8*3,64+40=603,472 [A] m2</t>
  </si>
  <si>
    <t>154,8*3,29+40=549,292 [A] m2</t>
  </si>
  <si>
    <t>154,8*3,47+40=577,156 [A] m2</t>
  </si>
  <si>
    <t>2,27*131,0=297,370 [A] m3</t>
  </si>
  <si>
    <t>0,36*126,0=45,360 [A] m3</t>
  </si>
  <si>
    <t>0,18*126,0=22,680 [A] m3</t>
  </si>
  <si>
    <t>0,1*126,0=12,600 [A] m3</t>
  </si>
  <si>
    <t>126,0*1,5=189,000 [A] m2</t>
  </si>
  <si>
    <t>126*4,0*27,6/1000=13,910 [A] t</t>
  </si>
  <si>
    <t>126*4,1=516,600 [A] m</t>
  </si>
  <si>
    <t>3,14159*0,125*0,125*4,0*126=24,740 [A] m3</t>
  </si>
  <si>
    <t>spřahovací trny líce zdi - 2 ks/m2 
"(1,02*126)*2=257,04" 
257,0=257,000 [A] kus</t>
  </si>
  <si>
    <t>0,22*126,0=27,720 [A] m3</t>
  </si>
  <si>
    <t>(21,969/(68,04+37,8))*27,72=5,754 [A] t</t>
  </si>
  <si>
    <t>0,15*126,0=18,900 [A] m3</t>
  </si>
  <si>
    <t>dřík zdi 
(1,22*0,55+0,2*0,15)*126,0=88,326 [A] m3</t>
  </si>
  <si>
    <t>(21,969/(68,04+37,8))*88,326=18,334 [A] t</t>
  </si>
  <si>
    <t>126,0*1,25*0,091=14,333 [A] m3</t>
  </si>
  <si>
    <t>0,13*126,0=16,380 [A] m3</t>
  </si>
  <si>
    <t>0,43*126,0=54,180 [A] m3</t>
  </si>
  <si>
    <t>154,8*3,04+40=510,592 [A] m2 
154,8*3,11+40=521,428 [B] m2 
Celkem: A+B=1 032,020 [C] m2</t>
  </si>
  <si>
    <t>pod ACO - 0,3 kg/m2 
154,8*3,64+40=603,472 [A] m2 
pod ACL - 0,4 kg/m2 
154,8*3,47+40=577,156 [B] m2 
Celkem: A+B=1 180,628 [C] m2</t>
  </si>
  <si>
    <t>154,8*3,64+40=603,472 [A] m2</t>
  </si>
  <si>
    <t>32*0,75=24,000 [A] m</t>
  </si>
  <si>
    <t>očištění HEB )126 kusů) před betonáží dříku zdi</t>
  </si>
  <si>
    <t>126*0,7*0,72=63,504 [A] m2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</si>
</sst>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7">
    <font>
      <sz val="10"/>
      <name val="Arial"/>
      <family val="0"/>
    </font>
    <font>
      <b/>
      <sz val="16"/>
      <color rgb="FF000000"/>
      <name val="Arial"/>
      <family val="0"/>
    </font>
    <font>
      <b/>
      <sz val="16"/>
      <name val="Arial"/>
      <family val="0"/>
    </font>
    <font>
      <b/>
      <sz val="10"/>
      <name val="Arial"/>
      <family val="0"/>
    </font>
    <font>
      <sz val="10"/>
      <color rgb="FFFFFFFF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/>
      <right style="thin"/>
      <top/>
      <bottom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2" fillId="2" borderId="0" xfId="0" applyFont="1" applyFill="1"/>
    <xf numFmtId="0" fontId="3" fillId="2" borderId="0" xfId="0" applyFont="1" applyFill="1" applyAlignment="1">
      <alignment horizontal="right"/>
    </xf>
    <xf numFmtId="0" fontId="4" fillId="3" borderId="1" xfId="0" applyFont="1" applyFill="1" applyBorder="1" applyAlignment="1">
      <alignment horizontal="center"/>
    </xf>
    <xf numFmtId="0" fontId="0" fillId="2" borderId="2" xfId="0" applyFill="1" applyBorder="1"/>
    <xf numFmtId="177" fontId="3" fillId="2" borderId="0" xfId="0" applyNumberFormat="1" applyFont="1" applyFill="1" applyAlignment="1">
      <alignment horizontal="right"/>
    </xf>
    <xf numFmtId="0" fontId="0" fillId="2" borderId="1" xfId="0" applyFill="1" applyBorder="1" applyAlignment="1">
      <alignment horizontal="center"/>
    </xf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5" fillId="2" borderId="0" xfId="0" applyFont="1" applyFill="1"/>
    <xf numFmtId="0" fontId="5" fillId="2" borderId="0" xfId="0" applyFont="1" applyFill="1" applyAlignment="1">
      <alignment horizontal="right"/>
    </xf>
    <xf numFmtId="0" fontId="5" fillId="2" borderId="0" xfId="0" applyFont="1" applyFill="1" applyAlignment="1">
      <alignment horizontal="left"/>
    </xf>
    <xf numFmtId="0" fontId="4" fillId="3" borderId="1" xfId="0" applyFont="1" applyFill="1" applyBorder="1" applyAlignment="1">
      <alignment horizontal="center" vertical="center" wrapText="1"/>
    </xf>
    <xf numFmtId="0" fontId="5" fillId="2" borderId="2" xfId="0" applyFont="1" applyFill="1" applyBorder="1"/>
    <xf numFmtId="0" fontId="5" fillId="2" borderId="2" xfId="0" applyFont="1" applyFill="1" applyBorder="1" applyAlignment="1">
      <alignment horizontal="right"/>
    </xf>
    <xf numFmtId="0" fontId="5" fillId="2" borderId="2" xfId="0" applyFont="1" applyFill="1" applyBorder="1" applyAlignment="1">
      <alignment horizontal="left"/>
    </xf>
    <xf numFmtId="0" fontId="0" fillId="2" borderId="6" xfId="0" applyFill="1" applyBorder="1"/>
    <xf numFmtId="0" fontId="3" fillId="0" borderId="1" xfId="0" applyFont="1" applyBorder="1" applyAlignment="1">
      <alignment horizontal="left"/>
    </xf>
    <xf numFmtId="177" fontId="3" fillId="0" borderId="1" xfId="0" applyNumberFormat="1" applyFont="1" applyBorder="1" applyAlignment="1">
      <alignment horizontal="right"/>
    </xf>
    <xf numFmtId="0" fontId="3" fillId="2" borderId="5" xfId="0" applyFont="1" applyFill="1" applyBorder="1" applyAlignment="1">
      <alignment horizontal="right"/>
    </xf>
    <xf numFmtId="177" fontId="3" fillId="2" borderId="5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wrapText="1"/>
    </xf>
    <xf numFmtId="0" fontId="0" fillId="0" borderId="1" xfId="0" applyBorder="1"/>
    <xf numFmtId="0" fontId="3" fillId="2" borderId="6" xfId="0" applyFont="1" applyFill="1" applyBorder="1" applyAlignment="1">
      <alignment horizontal="right"/>
    </xf>
    <xf numFmtId="0" fontId="3" fillId="2" borderId="6" xfId="0" applyFont="1" applyFill="1" applyBorder="1" applyAlignment="1">
      <alignment wrapText="1"/>
    </xf>
    <xf numFmtId="177" fontId="3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6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177" fontId="3" fillId="2" borderId="0" xfId="0" applyNumberFormat="1" applyFont="1" applyFill="1" applyAlignment="1">
      <alignment horizontal="center"/>
    </xf>
    <xf numFmtId="0" fontId="3" fillId="2" borderId="2" xfId="0" applyFont="1" applyFill="1" applyBorder="1" applyAlignment="1">
      <alignment horizontal="right"/>
    </xf>
    <xf numFmtId="177" fontId="3" fillId="2" borderId="2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sharedStrings" Target="sharedStrings.xml" /><Relationship Id="rId7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2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</cols>
  <sheetData>
    <row r="1" spans="1:5" ht="12.75" customHeight="1">
      <c r="A1" s="1"/>
      <c s="1" t="s">
        <v>0</v>
      </c>
      <c s="1"/>
      <c s="1"/>
      <c s="1"/>
    </row>
    <row r="2" spans="1:5" ht="12.75" customHeight="1">
      <c r="A2" s="1"/>
      <c s="2" t="s">
        <v>1</v>
      </c>
      <c s="1"/>
      <c s="1"/>
      <c s="1"/>
    </row>
    <row r="3" spans="1:5" ht="20" customHeight="1">
      <c r="A3" s="1"/>
      <c s="1"/>
      <c s="1"/>
      <c s="1"/>
      <c s="1"/>
    </row>
    <row r="4" spans="1:5" ht="20" customHeight="1">
      <c r="A4" s="1"/>
      <c s="3" t="s">
        <v>2</v>
      </c>
      <c s="1"/>
      <c s="1"/>
      <c s="1"/>
    </row>
    <row r="5" spans="1:5" ht="12.75" customHeight="1">
      <c r="A5" s="1"/>
      <c s="1" t="s">
        <v>3</v>
      </c>
      <c s="1"/>
      <c s="1"/>
      <c s="1"/>
    </row>
    <row r="6" spans="1:5" ht="12.75" customHeight="1">
      <c r="A6" s="1"/>
      <c s="4" t="s">
        <v>4</v>
      </c>
      <c s="7">
        <f>SUM(C10:C12)</f>
      </c>
      <c s="1"/>
      <c s="1"/>
    </row>
    <row r="7" spans="1:5" ht="12.75" customHeight="1">
      <c r="A7" s="1"/>
      <c s="4" t="s">
        <v>5</v>
      </c>
      <c s="7">
        <f>SUM(E10:E12)</f>
      </c>
      <c s="1"/>
      <c s="1"/>
    </row>
    <row r="8" spans="1:5" ht="12.75" customHeight="1">
      <c r="A8" s="6"/>
      <c s="6"/>
      <c s="6"/>
      <c s="6"/>
      <c s="6"/>
    </row>
    <row r="9" spans="1:5" ht="12.75" customHeight="1">
      <c r="A9" s="5" t="s">
        <v>6</v>
      </c>
      <c s="5" t="s">
        <v>7</v>
      </c>
      <c s="5" t="s">
        <v>8</v>
      </c>
      <c s="5" t="s">
        <v>9</v>
      </c>
      <c s="5" t="s">
        <v>10</v>
      </c>
    </row>
    <row r="10" spans="1:5" ht="12.75" customHeight="1">
      <c r="A10" s="20" t="s">
        <v>24</v>
      </c>
      <c s="20" t="s">
        <v>25</v>
      </c>
      <c s="21">
        <f>'SO 00'!I3</f>
      </c>
      <c s="21">
        <f>'SO 00'!O2</f>
      </c>
      <c s="21">
        <f>C10+D10</f>
      </c>
    </row>
    <row r="11" spans="1:5" ht="12.75" customHeight="1">
      <c r="A11" s="20" t="s">
        <v>86</v>
      </c>
      <c s="20" t="s">
        <v>87</v>
      </c>
      <c s="21">
        <f>'SO 01'!I3</f>
      </c>
      <c s="21">
        <f>'SO 01'!O2</f>
      </c>
      <c s="21">
        <f>C11+D11</f>
      </c>
    </row>
    <row r="12" spans="1:5" ht="12.75" customHeight="1">
      <c r="A12" s="20" t="s">
        <v>290</v>
      </c>
      <c s="20" t="s">
        <v>291</v>
      </c>
      <c s="21">
        <f>'SO 02'!I3</f>
      </c>
      <c s="21">
        <f>'SO 02'!O2</f>
      </c>
      <c s="21">
        <f>C12+D12</f>
      </c>
    </row>
  </sheetData>
  <mergeCells count="4">
    <mergeCell ref="A1:A3"/>
    <mergeCell ref="B2:B3"/>
    <mergeCell ref="B4:D4"/>
    <mergeCell ref="B5:D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24</v>
      </c>
      <c s="38">
        <f>0+I8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24</v>
      </c>
      <c s="6"/>
      <c s="18" t="s">
        <v>25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0+I9+I13+I17+I21+I25+I29+I33+I37+I41+I45</f>
      </c>
      <c>
        <f>0+O9+O13+O17+O21+O25+O29+O33+O37+O41+O45</f>
      </c>
    </row>
    <row r="9" spans="1:16" ht="12.75">
      <c r="A9" s="25" t="s">
        <v>45</v>
      </c>
      <c s="29" t="s">
        <v>29</v>
      </c>
      <c s="29" t="s">
        <v>46</v>
      </c>
      <c s="25" t="s">
        <v>47</v>
      </c>
      <c s="30" t="s">
        <v>48</v>
      </c>
      <c s="31" t="s">
        <v>49</v>
      </c>
      <c s="32">
        <v>1</v>
      </c>
      <c s="33">
        <v>0</v>
      </c>
      <c s="33">
        <f>ROUND(ROUND(H9,2)*ROUND(G9,3),2)</f>
      </c>
      <c r="O9">
        <f>(I9*21)/100</f>
      </c>
      <c t="s">
        <v>23</v>
      </c>
    </row>
    <row r="10" spans="1:5" ht="38.25">
      <c r="A10" s="34" t="s">
        <v>50</v>
      </c>
      <c r="E10" s="35" t="s">
        <v>51</v>
      </c>
    </row>
    <row r="11" spans="1:5" ht="12.75">
      <c r="A11" s="36" t="s">
        <v>52</v>
      </c>
      <c r="E11" s="37" t="s">
        <v>47</v>
      </c>
    </row>
    <row r="12" spans="1:5" ht="12.75">
      <c r="A12" t="s">
        <v>53</v>
      </c>
      <c r="E12" s="35" t="s">
        <v>54</v>
      </c>
    </row>
    <row r="13" spans="1:16" ht="12.75">
      <c r="A13" s="25" t="s">
        <v>45</v>
      </c>
      <c s="29" t="s">
        <v>23</v>
      </c>
      <c s="29" t="s">
        <v>55</v>
      </c>
      <c s="25" t="s">
        <v>47</v>
      </c>
      <c s="30" t="s">
        <v>56</v>
      </c>
      <c s="31" t="s">
        <v>49</v>
      </c>
      <c s="32">
        <v>1</v>
      </c>
      <c s="33">
        <v>0</v>
      </c>
      <c s="33">
        <f>ROUND(ROUND(H13,2)*ROUND(G13,3),2)</f>
      </c>
      <c r="O13">
        <f>(I13*21)/100</f>
      </c>
      <c t="s">
        <v>23</v>
      </c>
    </row>
    <row r="14" spans="1:5" ht="12.75">
      <c r="A14" s="34" t="s">
        <v>50</v>
      </c>
      <c r="E14" s="35" t="s">
        <v>47</v>
      </c>
    </row>
    <row r="15" spans="1:5" ht="12.75">
      <c r="A15" s="36" t="s">
        <v>52</v>
      </c>
      <c r="E15" s="37" t="s">
        <v>47</v>
      </c>
    </row>
    <row r="16" spans="1:5" ht="12.75">
      <c r="A16" t="s">
        <v>53</v>
      </c>
      <c r="E16" s="35" t="s">
        <v>54</v>
      </c>
    </row>
    <row r="17" spans="1:16" ht="12.75">
      <c r="A17" s="25" t="s">
        <v>45</v>
      </c>
      <c s="29" t="s">
        <v>22</v>
      </c>
      <c s="29" t="s">
        <v>57</v>
      </c>
      <c s="25" t="s">
        <v>47</v>
      </c>
      <c s="30" t="s">
        <v>58</v>
      </c>
      <c s="31" t="s">
        <v>49</v>
      </c>
      <c s="32">
        <v>1</v>
      </c>
      <c s="33">
        <v>0</v>
      </c>
      <c s="33">
        <f>ROUND(ROUND(H17,2)*ROUND(G17,3),2)</f>
      </c>
      <c r="O17">
        <f>(I17*21)/100</f>
      </c>
      <c t="s">
        <v>23</v>
      </c>
    </row>
    <row r="18" spans="1:5" ht="12.75">
      <c r="A18" s="34" t="s">
        <v>50</v>
      </c>
      <c r="E18" s="35" t="s">
        <v>59</v>
      </c>
    </row>
    <row r="19" spans="1:5" ht="12.75">
      <c r="A19" s="36" t="s">
        <v>52</v>
      </c>
      <c r="E19" s="37" t="s">
        <v>47</v>
      </c>
    </row>
    <row r="20" spans="1:5" ht="38.25">
      <c r="A20" t="s">
        <v>53</v>
      </c>
      <c r="E20" s="35" t="s">
        <v>60</v>
      </c>
    </row>
    <row r="21" spans="1:16" ht="12.75">
      <c r="A21" s="25" t="s">
        <v>45</v>
      </c>
      <c s="29" t="s">
        <v>33</v>
      </c>
      <c s="29" t="s">
        <v>61</v>
      </c>
      <c s="25" t="s">
        <v>47</v>
      </c>
      <c s="30" t="s">
        <v>62</v>
      </c>
      <c s="31" t="s">
        <v>49</v>
      </c>
      <c s="32">
        <v>1</v>
      </c>
      <c s="33">
        <v>0</v>
      </c>
      <c s="33">
        <f>ROUND(ROUND(H21,2)*ROUND(G21,3),2)</f>
      </c>
      <c r="O21">
        <f>(I21*21)/100</f>
      </c>
      <c t="s">
        <v>23</v>
      </c>
    </row>
    <row r="22" spans="1:5" ht="38.25">
      <c r="A22" s="34" t="s">
        <v>50</v>
      </c>
      <c r="E22" s="35" t="s">
        <v>63</v>
      </c>
    </row>
    <row r="23" spans="1:5" ht="12.75">
      <c r="A23" s="36" t="s">
        <v>52</v>
      </c>
      <c r="E23" s="37" t="s">
        <v>47</v>
      </c>
    </row>
    <row r="24" spans="1:5" ht="12.75">
      <c r="A24" t="s">
        <v>53</v>
      </c>
      <c r="E24" s="35" t="s">
        <v>64</v>
      </c>
    </row>
    <row r="25" spans="1:16" ht="12.75">
      <c r="A25" s="25" t="s">
        <v>45</v>
      </c>
      <c s="29" t="s">
        <v>35</v>
      </c>
      <c s="29" t="s">
        <v>65</v>
      </c>
      <c s="25" t="s">
        <v>47</v>
      </c>
      <c s="30" t="s">
        <v>66</v>
      </c>
      <c s="31" t="s">
        <v>49</v>
      </c>
      <c s="32">
        <v>1</v>
      </c>
      <c s="33">
        <v>0</v>
      </c>
      <c s="33">
        <f>ROUND(ROUND(H25,2)*ROUND(G25,3),2)</f>
      </c>
      <c r="O25">
        <f>(I25*21)/100</f>
      </c>
      <c t="s">
        <v>23</v>
      </c>
    </row>
    <row r="26" spans="1:5" ht="38.25">
      <c r="A26" s="34" t="s">
        <v>50</v>
      </c>
      <c r="E26" s="35" t="s">
        <v>67</v>
      </c>
    </row>
    <row r="27" spans="1:5" ht="12.75">
      <c r="A27" s="36" t="s">
        <v>52</v>
      </c>
      <c r="E27" s="37" t="s">
        <v>47</v>
      </c>
    </row>
    <row r="28" spans="1:5" ht="12.75">
      <c r="A28" t="s">
        <v>53</v>
      </c>
      <c r="E28" s="35" t="s">
        <v>64</v>
      </c>
    </row>
    <row r="29" spans="1:16" ht="12.75">
      <c r="A29" s="25" t="s">
        <v>45</v>
      </c>
      <c s="29" t="s">
        <v>37</v>
      </c>
      <c s="29" t="s">
        <v>68</v>
      </c>
      <c s="25" t="s">
        <v>47</v>
      </c>
      <c s="30" t="s">
        <v>69</v>
      </c>
      <c s="31" t="s">
        <v>49</v>
      </c>
      <c s="32">
        <v>1</v>
      </c>
      <c s="33">
        <v>0</v>
      </c>
      <c s="33">
        <f>ROUND(ROUND(H29,2)*ROUND(G29,3),2)</f>
      </c>
      <c r="O29">
        <f>(I29*21)/100</f>
      </c>
      <c t="s">
        <v>23</v>
      </c>
    </row>
    <row r="30" spans="1:5" ht="12.75">
      <c r="A30" s="34" t="s">
        <v>50</v>
      </c>
      <c r="E30" s="35" t="s">
        <v>47</v>
      </c>
    </row>
    <row r="31" spans="1:5" ht="12.75">
      <c r="A31" s="36" t="s">
        <v>52</v>
      </c>
      <c r="E31" s="37" t="s">
        <v>47</v>
      </c>
    </row>
    <row r="32" spans="1:5" ht="12.75">
      <c r="A32" t="s">
        <v>53</v>
      </c>
      <c r="E32" s="35" t="s">
        <v>64</v>
      </c>
    </row>
    <row r="33" spans="1:16" ht="12.75">
      <c r="A33" s="25" t="s">
        <v>45</v>
      </c>
      <c s="29" t="s">
        <v>70</v>
      </c>
      <c s="29" t="s">
        <v>71</v>
      </c>
      <c s="25" t="s">
        <v>47</v>
      </c>
      <c s="30" t="s">
        <v>72</v>
      </c>
      <c s="31" t="s">
        <v>49</v>
      </c>
      <c s="32">
        <v>1</v>
      </c>
      <c s="33">
        <v>0</v>
      </c>
      <c s="33">
        <f>ROUND(ROUND(H33,2)*ROUND(G33,3),2)</f>
      </c>
      <c r="O33">
        <f>(I33*21)/100</f>
      </c>
      <c t="s">
        <v>23</v>
      </c>
    </row>
    <row r="34" spans="1:5" ht="25.5">
      <c r="A34" s="34" t="s">
        <v>50</v>
      </c>
      <c r="E34" s="35" t="s">
        <v>73</v>
      </c>
    </row>
    <row r="35" spans="1:5" ht="12.75">
      <c r="A35" s="36" t="s">
        <v>52</v>
      </c>
      <c r="E35" s="37" t="s">
        <v>47</v>
      </c>
    </row>
    <row r="36" spans="1:5" ht="12.75">
      <c r="A36" t="s">
        <v>53</v>
      </c>
      <c r="E36" s="35" t="s">
        <v>64</v>
      </c>
    </row>
    <row r="37" spans="1:16" ht="12.75">
      <c r="A37" s="25" t="s">
        <v>45</v>
      </c>
      <c s="29" t="s">
        <v>74</v>
      </c>
      <c s="29" t="s">
        <v>75</v>
      </c>
      <c s="25" t="s">
        <v>47</v>
      </c>
      <c s="30" t="s">
        <v>76</v>
      </c>
      <c s="31" t="s">
        <v>49</v>
      </c>
      <c s="32">
        <v>1</v>
      </c>
      <c s="33">
        <v>0</v>
      </c>
      <c s="33">
        <f>ROUND(ROUND(H37,2)*ROUND(G37,3),2)</f>
      </c>
      <c r="O37">
        <f>(I37*21)/100</f>
      </c>
      <c t="s">
        <v>23</v>
      </c>
    </row>
    <row r="38" spans="1:5" ht="12.75">
      <c r="A38" s="34" t="s">
        <v>50</v>
      </c>
      <c r="E38" s="35" t="s">
        <v>77</v>
      </c>
    </row>
    <row r="39" spans="1:5" ht="12.75">
      <c r="A39" s="36" t="s">
        <v>52</v>
      </c>
      <c r="E39" s="37" t="s">
        <v>47</v>
      </c>
    </row>
    <row r="40" spans="1:5" ht="12.75">
      <c r="A40" t="s">
        <v>53</v>
      </c>
      <c r="E40" s="35" t="s">
        <v>78</v>
      </c>
    </row>
    <row r="41" spans="1:16" ht="12.75">
      <c r="A41" s="25" t="s">
        <v>45</v>
      </c>
      <c s="29" t="s">
        <v>40</v>
      </c>
      <c s="29" t="s">
        <v>79</v>
      </c>
      <c s="25" t="s">
        <v>47</v>
      </c>
      <c s="30" t="s">
        <v>80</v>
      </c>
      <c s="31" t="s">
        <v>81</v>
      </c>
      <c s="32">
        <v>1</v>
      </c>
      <c s="33">
        <v>0</v>
      </c>
      <c s="33">
        <f>ROUND(ROUND(H41,2)*ROUND(G41,3),2)</f>
      </c>
      <c r="O41">
        <f>(I41*21)/100</f>
      </c>
      <c t="s">
        <v>23</v>
      </c>
    </row>
    <row r="42" spans="1:5" ht="76.5">
      <c r="A42" s="34" t="s">
        <v>50</v>
      </c>
      <c r="E42" s="35" t="s">
        <v>82</v>
      </c>
    </row>
    <row r="43" spans="1:5" ht="12.75">
      <c r="A43" s="36" t="s">
        <v>52</v>
      </c>
      <c r="E43" s="37" t="s">
        <v>47</v>
      </c>
    </row>
    <row r="44" spans="1:5" ht="89.25">
      <c r="A44" t="s">
        <v>53</v>
      </c>
      <c r="E44" s="35" t="s">
        <v>83</v>
      </c>
    </row>
    <row r="45" spans="1:16" ht="12.75">
      <c r="A45" s="25" t="s">
        <v>45</v>
      </c>
      <c s="29" t="s">
        <v>42</v>
      </c>
      <c s="29" t="s">
        <v>84</v>
      </c>
      <c s="25" t="s">
        <v>47</v>
      </c>
      <c s="30" t="s">
        <v>85</v>
      </c>
      <c s="31" t="s">
        <v>49</v>
      </c>
      <c s="32">
        <v>1</v>
      </c>
      <c s="33">
        <v>0</v>
      </c>
      <c s="33">
        <f>ROUND(ROUND(H45,2)*ROUND(G45,3),2)</f>
      </c>
      <c r="O45">
        <f>(I45*21)/100</f>
      </c>
      <c t="s">
        <v>23</v>
      </c>
    </row>
    <row r="46" spans="1:5" ht="12.75">
      <c r="A46" s="34" t="s">
        <v>50</v>
      </c>
      <c r="E46" s="35" t="s">
        <v>47</v>
      </c>
    </row>
    <row r="47" spans="1:5" ht="12.75">
      <c r="A47" s="36" t="s">
        <v>52</v>
      </c>
      <c r="E47" s="37" t="s">
        <v>47</v>
      </c>
    </row>
    <row r="48" spans="1:5" ht="12.75">
      <c r="A48" t="s">
        <v>53</v>
      </c>
      <c r="E48" s="35" t="s">
        <v>47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6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0+O8+O25+O58+O83+O104+O117+O142+O151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86</v>
      </c>
      <c s="38">
        <f>0+I8+I25+I58+I83+I104+I117+I142+I151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86</v>
      </c>
      <c s="6"/>
      <c s="18" t="s">
        <v>87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0+I9+I13+I17+I21</f>
      </c>
      <c>
        <f>0+O9+O13+O17+O21</f>
      </c>
    </row>
    <row r="9" spans="1:16" ht="12.75">
      <c r="A9" s="25" t="s">
        <v>45</v>
      </c>
      <c s="29" t="s">
        <v>29</v>
      </c>
      <c s="29" t="s">
        <v>88</v>
      </c>
      <c s="25" t="s">
        <v>89</v>
      </c>
      <c s="30" t="s">
        <v>90</v>
      </c>
      <c s="31" t="s">
        <v>91</v>
      </c>
      <c s="32">
        <v>314.836</v>
      </c>
      <c s="33">
        <v>0</v>
      </c>
      <c s="33">
        <f>ROUND(ROUND(H9,2)*ROUND(G9,3),2)</f>
      </c>
      <c r="O9">
        <f>(I9*21)/100</f>
      </c>
      <c t="s">
        <v>23</v>
      </c>
    </row>
    <row r="10" spans="1:5" ht="12.75">
      <c r="A10" s="34" t="s">
        <v>50</v>
      </c>
      <c r="E10" s="35" t="s">
        <v>92</v>
      </c>
    </row>
    <row r="11" spans="1:5" ht="25.5">
      <c r="A11" s="36" t="s">
        <v>52</v>
      </c>
      <c r="E11" s="37" t="s">
        <v>93</v>
      </c>
    </row>
    <row r="12" spans="1:5" ht="25.5">
      <c r="A12" t="s">
        <v>53</v>
      </c>
      <c r="E12" s="35" t="s">
        <v>94</v>
      </c>
    </row>
    <row r="13" spans="1:16" ht="12.75">
      <c r="A13" s="25" t="s">
        <v>45</v>
      </c>
      <c s="29" t="s">
        <v>23</v>
      </c>
      <c s="29" t="s">
        <v>88</v>
      </c>
      <c s="25" t="s">
        <v>95</v>
      </c>
      <c s="30" t="s">
        <v>90</v>
      </c>
      <c s="31" t="s">
        <v>91</v>
      </c>
      <c s="32">
        <v>54.72</v>
      </c>
      <c s="33">
        <v>0</v>
      </c>
      <c s="33">
        <f>ROUND(ROUND(H13,2)*ROUND(G13,3),2)</f>
      </c>
      <c r="O13">
        <f>(I13*21)/100</f>
      </c>
      <c t="s">
        <v>23</v>
      </c>
    </row>
    <row r="14" spans="1:5" ht="25.5">
      <c r="A14" s="34" t="s">
        <v>50</v>
      </c>
      <c r="E14" s="35" t="s">
        <v>96</v>
      </c>
    </row>
    <row r="15" spans="1:5" ht="25.5">
      <c r="A15" s="36" t="s">
        <v>52</v>
      </c>
      <c r="E15" s="37" t="s">
        <v>97</v>
      </c>
    </row>
    <row r="16" spans="1:5" ht="25.5">
      <c r="A16" t="s">
        <v>53</v>
      </c>
      <c r="E16" s="35" t="s">
        <v>94</v>
      </c>
    </row>
    <row r="17" spans="1:16" ht="12.75">
      <c r="A17" s="25" t="s">
        <v>45</v>
      </c>
      <c s="29" t="s">
        <v>22</v>
      </c>
      <c s="29" t="s">
        <v>88</v>
      </c>
      <c s="25" t="s">
        <v>23</v>
      </c>
      <c s="30" t="s">
        <v>90</v>
      </c>
      <c s="31" t="s">
        <v>91</v>
      </c>
      <c s="32">
        <v>193.526</v>
      </c>
      <c s="33">
        <v>0</v>
      </c>
      <c s="33">
        <f>ROUND(ROUND(H17,2)*ROUND(G17,3),2)</f>
      </c>
      <c r="O17">
        <f>(I17*21)/100</f>
      </c>
      <c t="s">
        <v>23</v>
      </c>
    </row>
    <row r="18" spans="1:5" ht="12.75">
      <c r="A18" s="34" t="s">
        <v>50</v>
      </c>
      <c r="E18" s="35" t="s">
        <v>98</v>
      </c>
    </row>
    <row r="19" spans="1:5" ht="25.5">
      <c r="A19" s="36" t="s">
        <v>52</v>
      </c>
      <c r="E19" s="37" t="s">
        <v>99</v>
      </c>
    </row>
    <row r="20" spans="1:5" ht="25.5">
      <c r="A20" t="s">
        <v>53</v>
      </c>
      <c r="E20" s="35" t="s">
        <v>94</v>
      </c>
    </row>
    <row r="21" spans="1:16" ht="12.75">
      <c r="A21" s="25" t="s">
        <v>45</v>
      </c>
      <c s="29" t="s">
        <v>33</v>
      </c>
      <c s="29" t="s">
        <v>88</v>
      </c>
      <c s="25" t="s">
        <v>33</v>
      </c>
      <c s="30" t="s">
        <v>90</v>
      </c>
      <c s="31" t="s">
        <v>91</v>
      </c>
      <c s="32">
        <v>1.5</v>
      </c>
      <c s="33">
        <v>0</v>
      </c>
      <c s="33">
        <f>ROUND(ROUND(H21,2)*ROUND(G21,3),2)</f>
      </c>
      <c r="O21">
        <f>(I21*21)/100</f>
      </c>
      <c t="s">
        <v>23</v>
      </c>
    </row>
    <row r="22" spans="1:5" ht="12.75">
      <c r="A22" s="34" t="s">
        <v>50</v>
      </c>
      <c r="E22" s="35" t="s">
        <v>100</v>
      </c>
    </row>
    <row r="23" spans="1:5" ht="12.75">
      <c r="A23" s="36" t="s">
        <v>52</v>
      </c>
      <c r="E23" s="37" t="s">
        <v>47</v>
      </c>
    </row>
    <row r="24" spans="1:5" ht="25.5">
      <c r="A24" t="s">
        <v>53</v>
      </c>
      <c r="E24" s="35" t="s">
        <v>94</v>
      </c>
    </row>
    <row r="25" spans="1:18" ht="12.75" customHeight="1">
      <c r="A25" s="6" t="s">
        <v>43</v>
      </c>
      <c s="6"/>
      <c s="40" t="s">
        <v>29</v>
      </c>
      <c s="6"/>
      <c s="27" t="s">
        <v>101</v>
      </c>
      <c s="6"/>
      <c s="6"/>
      <c s="6"/>
      <c s="41">
        <f>0+Q25</f>
      </c>
      <c r="O25">
        <f>0+R25</f>
      </c>
      <c r="Q25">
        <f>0+I26+I30+I34+I38+I42+I46+I50+I54</f>
      </c>
      <c>
        <f>0+O26+O30+O34+O38+O42+O46+O50+O54</f>
      </c>
    </row>
    <row r="26" spans="1:16" ht="12.75">
      <c r="A26" s="25" t="s">
        <v>45</v>
      </c>
      <c s="29" t="s">
        <v>35</v>
      </c>
      <c s="29" t="s">
        <v>102</v>
      </c>
      <c s="25" t="s">
        <v>47</v>
      </c>
      <c s="30" t="s">
        <v>103</v>
      </c>
      <c s="31" t="s">
        <v>104</v>
      </c>
      <c s="32">
        <v>5</v>
      </c>
      <c s="33">
        <v>0</v>
      </c>
      <c s="33">
        <f>ROUND(ROUND(H26,2)*ROUND(G26,3),2)</f>
      </c>
      <c r="O26">
        <f>(I26*21)/100</f>
      </c>
      <c t="s">
        <v>23</v>
      </c>
    </row>
    <row r="27" spans="1:5" ht="12.75">
      <c r="A27" s="34" t="s">
        <v>50</v>
      </c>
      <c r="E27" s="35" t="s">
        <v>47</v>
      </c>
    </row>
    <row r="28" spans="1:5" ht="38.25">
      <c r="A28" s="36" t="s">
        <v>52</v>
      </c>
      <c r="E28" s="37" t="s">
        <v>105</v>
      </c>
    </row>
    <row r="29" spans="1:5" ht="165.75">
      <c r="A29" t="s">
        <v>53</v>
      </c>
      <c r="E29" s="35" t="s">
        <v>106</v>
      </c>
    </row>
    <row r="30" spans="1:16" ht="25.5">
      <c r="A30" s="25" t="s">
        <v>45</v>
      </c>
      <c s="29" t="s">
        <v>37</v>
      </c>
      <c s="29" t="s">
        <v>107</v>
      </c>
      <c s="25" t="s">
        <v>47</v>
      </c>
      <c s="30" t="s">
        <v>108</v>
      </c>
      <c s="31" t="s">
        <v>109</v>
      </c>
      <c s="32">
        <v>101.856</v>
      </c>
      <c s="33">
        <v>0</v>
      </c>
      <c s="33">
        <f>ROUND(ROUND(H30,2)*ROUND(G30,3),2)</f>
      </c>
      <c r="O30">
        <f>(I30*21)/100</f>
      </c>
      <c t="s">
        <v>23</v>
      </c>
    </row>
    <row r="31" spans="1:5" ht="12.75">
      <c r="A31" s="34" t="s">
        <v>50</v>
      </c>
      <c r="E31" s="35" t="s">
        <v>110</v>
      </c>
    </row>
    <row r="32" spans="1:5" ht="38.25">
      <c r="A32" s="36" t="s">
        <v>52</v>
      </c>
      <c r="E32" s="37" t="s">
        <v>111</v>
      </c>
    </row>
    <row r="33" spans="1:5" ht="63.75">
      <c r="A33" t="s">
        <v>53</v>
      </c>
      <c r="E33" s="35" t="s">
        <v>112</v>
      </c>
    </row>
    <row r="34" spans="1:16" ht="12.75">
      <c r="A34" s="25" t="s">
        <v>45</v>
      </c>
      <c s="29" t="s">
        <v>70</v>
      </c>
      <c s="29" t="s">
        <v>113</v>
      </c>
      <c s="25" t="s">
        <v>47</v>
      </c>
      <c s="30" t="s">
        <v>114</v>
      </c>
      <c s="31" t="s">
        <v>115</v>
      </c>
      <c s="32">
        <v>395.2</v>
      </c>
      <c s="33">
        <v>0</v>
      </c>
      <c s="33">
        <f>ROUND(ROUND(H34,2)*ROUND(G34,3),2)</f>
      </c>
      <c r="O34">
        <f>(I34*21)/100</f>
      </c>
      <c t="s">
        <v>23</v>
      </c>
    </row>
    <row r="35" spans="1:5" ht="38.25">
      <c r="A35" s="34" t="s">
        <v>50</v>
      </c>
      <c r="E35" s="35" t="s">
        <v>116</v>
      </c>
    </row>
    <row r="36" spans="1:5" ht="25.5">
      <c r="A36" s="36" t="s">
        <v>52</v>
      </c>
      <c r="E36" s="37" t="s">
        <v>117</v>
      </c>
    </row>
    <row r="37" spans="1:5" ht="63.75">
      <c r="A37" t="s">
        <v>53</v>
      </c>
      <c r="E37" s="35" t="s">
        <v>112</v>
      </c>
    </row>
    <row r="38" spans="1:16" ht="12.75">
      <c r="A38" s="25" t="s">
        <v>45</v>
      </c>
      <c s="29" t="s">
        <v>74</v>
      </c>
      <c s="29" t="s">
        <v>118</v>
      </c>
      <c s="25" t="s">
        <v>47</v>
      </c>
      <c s="30" t="s">
        <v>119</v>
      </c>
      <c s="31" t="s">
        <v>115</v>
      </c>
      <c s="32">
        <v>360.64</v>
      </c>
      <c s="33">
        <v>0</v>
      </c>
      <c s="33">
        <f>ROUND(ROUND(H38,2)*ROUND(G38,3),2)</f>
      </c>
      <c r="O38">
        <f>(I38*21)/100</f>
      </c>
      <c t="s">
        <v>23</v>
      </c>
    </row>
    <row r="39" spans="1:5" ht="38.25">
      <c r="A39" s="34" t="s">
        <v>50</v>
      </c>
      <c r="E39" s="35" t="s">
        <v>120</v>
      </c>
    </row>
    <row r="40" spans="1:5" ht="12.75">
      <c r="A40" s="36" t="s">
        <v>52</v>
      </c>
      <c r="E40" s="37" t="s">
        <v>121</v>
      </c>
    </row>
    <row r="41" spans="1:5" ht="63.75">
      <c r="A41" t="s">
        <v>53</v>
      </c>
      <c r="E41" s="35" t="s">
        <v>112</v>
      </c>
    </row>
    <row r="42" spans="1:16" ht="12.75">
      <c r="A42" s="25" t="s">
        <v>45</v>
      </c>
      <c s="29" t="s">
        <v>40</v>
      </c>
      <c s="29" t="s">
        <v>122</v>
      </c>
      <c s="25" t="s">
        <v>47</v>
      </c>
      <c s="30" t="s">
        <v>123</v>
      </c>
      <c s="31" t="s">
        <v>115</v>
      </c>
      <c s="32">
        <v>378.88</v>
      </c>
      <c s="33">
        <v>0</v>
      </c>
      <c s="33">
        <f>ROUND(ROUND(H42,2)*ROUND(G42,3),2)</f>
      </c>
      <c r="O42">
        <f>(I42*21)/100</f>
      </c>
      <c t="s">
        <v>23</v>
      </c>
    </row>
    <row r="43" spans="1:5" ht="38.25">
      <c r="A43" s="34" t="s">
        <v>50</v>
      </c>
      <c r="E43" s="35" t="s">
        <v>124</v>
      </c>
    </row>
    <row r="44" spans="1:5" ht="12.75">
      <c r="A44" s="36" t="s">
        <v>52</v>
      </c>
      <c r="E44" s="37" t="s">
        <v>125</v>
      </c>
    </row>
    <row r="45" spans="1:5" ht="63.75">
      <c r="A45" t="s">
        <v>53</v>
      </c>
      <c r="E45" s="35" t="s">
        <v>112</v>
      </c>
    </row>
    <row r="46" spans="1:16" ht="12.75">
      <c r="A46" s="25" t="s">
        <v>45</v>
      </c>
      <c s="29" t="s">
        <v>42</v>
      </c>
      <c s="29" t="s">
        <v>126</v>
      </c>
      <c s="25" t="s">
        <v>47</v>
      </c>
      <c s="30" t="s">
        <v>127</v>
      </c>
      <c s="31" t="s">
        <v>109</v>
      </c>
      <c s="32">
        <v>184.778</v>
      </c>
      <c s="33">
        <v>0</v>
      </c>
      <c s="33">
        <f>ROUND(ROUND(H46,2)*ROUND(G46,3),2)</f>
      </c>
      <c r="O46">
        <f>(I46*21)/100</f>
      </c>
      <c t="s">
        <v>23</v>
      </c>
    </row>
    <row r="47" spans="1:5" ht="38.25">
      <c r="A47" s="34" t="s">
        <v>50</v>
      </c>
      <c r="E47" s="35" t="s">
        <v>128</v>
      </c>
    </row>
    <row r="48" spans="1:5" ht="12.75">
      <c r="A48" s="36" t="s">
        <v>52</v>
      </c>
      <c r="E48" s="37" t="s">
        <v>129</v>
      </c>
    </row>
    <row r="49" spans="1:5" ht="318.75">
      <c r="A49" t="s">
        <v>53</v>
      </c>
      <c r="E49" s="35" t="s">
        <v>130</v>
      </c>
    </row>
    <row r="50" spans="1:16" ht="12.75">
      <c r="A50" s="25" t="s">
        <v>45</v>
      </c>
      <c s="29" t="s">
        <v>131</v>
      </c>
      <c s="29" t="s">
        <v>132</v>
      </c>
      <c s="25" t="s">
        <v>133</v>
      </c>
      <c s="30" t="s">
        <v>134</v>
      </c>
      <c s="31" t="s">
        <v>109</v>
      </c>
      <c s="32">
        <v>27.36</v>
      </c>
      <c s="33">
        <v>0</v>
      </c>
      <c s="33">
        <f>ROUND(ROUND(H50,2)*ROUND(G50,3),2)</f>
      </c>
      <c r="O50">
        <f>(I50*21)/100</f>
      </c>
      <c t="s">
        <v>23</v>
      </c>
    </row>
    <row r="51" spans="1:5" ht="12.75">
      <c r="A51" s="34" t="s">
        <v>50</v>
      </c>
      <c r="E51" s="35" t="s">
        <v>135</v>
      </c>
    </row>
    <row r="52" spans="1:5" ht="12.75">
      <c r="A52" s="36" t="s">
        <v>52</v>
      </c>
      <c r="E52" s="37" t="s">
        <v>136</v>
      </c>
    </row>
    <row r="53" spans="1:5" ht="229.5">
      <c r="A53" t="s">
        <v>53</v>
      </c>
      <c r="E53" s="35" t="s">
        <v>137</v>
      </c>
    </row>
    <row r="54" spans="1:16" ht="12.75">
      <c r="A54" s="25" t="s">
        <v>45</v>
      </c>
      <c s="29" t="s">
        <v>138</v>
      </c>
      <c s="29" t="s">
        <v>132</v>
      </c>
      <c s="25" t="s">
        <v>139</v>
      </c>
      <c s="30" t="s">
        <v>134</v>
      </c>
      <c s="31" t="s">
        <v>109</v>
      </c>
      <c s="32">
        <v>13.68</v>
      </c>
      <c s="33">
        <v>0</v>
      </c>
      <c s="33">
        <f>ROUND(ROUND(H54,2)*ROUND(G54,3),2)</f>
      </c>
      <c r="O54">
        <f>(I54*21)/100</f>
      </c>
      <c t="s">
        <v>23</v>
      </c>
    </row>
    <row r="55" spans="1:5" ht="25.5">
      <c r="A55" s="34" t="s">
        <v>50</v>
      </c>
      <c r="E55" s="35" t="s">
        <v>140</v>
      </c>
    </row>
    <row r="56" spans="1:5" ht="12.75">
      <c r="A56" s="36" t="s">
        <v>52</v>
      </c>
      <c r="E56" s="37" t="s">
        <v>141</v>
      </c>
    </row>
    <row r="57" spans="1:5" ht="229.5">
      <c r="A57" t="s">
        <v>53</v>
      </c>
      <c r="E57" s="35" t="s">
        <v>142</v>
      </c>
    </row>
    <row r="58" spans="1:18" ht="12.75" customHeight="1">
      <c r="A58" s="6" t="s">
        <v>43</v>
      </c>
      <c s="6"/>
      <c s="40" t="s">
        <v>23</v>
      </c>
      <c s="6"/>
      <c s="27" t="s">
        <v>143</v>
      </c>
      <c s="6"/>
      <c s="6"/>
      <c s="6"/>
      <c s="41">
        <f>0+Q58</f>
      </c>
      <c r="O58">
        <f>0+R58</f>
      </c>
      <c r="Q58">
        <f>0+I59+I63+I67+I71+I75+I79</f>
      </c>
      <c>
        <f>0+O59+O63+O67+O71+O75+O79</f>
      </c>
    </row>
    <row r="59" spans="1:16" ht="12.75">
      <c r="A59" s="25" t="s">
        <v>45</v>
      </c>
      <c s="29" t="s">
        <v>144</v>
      </c>
      <c s="29" t="s">
        <v>145</v>
      </c>
      <c s="25" t="s">
        <v>47</v>
      </c>
      <c s="30" t="s">
        <v>146</v>
      </c>
      <c s="31" t="s">
        <v>109</v>
      </c>
      <c s="32">
        <v>7.6</v>
      </c>
      <c s="33">
        <v>0</v>
      </c>
      <c s="33">
        <f>ROUND(ROUND(H59,2)*ROUND(G59,3),2)</f>
      </c>
      <c r="O59">
        <f>(I59*21)/100</f>
      </c>
      <c t="s">
        <v>23</v>
      </c>
    </row>
    <row r="60" spans="1:5" ht="12.75">
      <c r="A60" s="34" t="s">
        <v>50</v>
      </c>
      <c r="E60" s="35" t="s">
        <v>147</v>
      </c>
    </row>
    <row r="61" spans="1:5" ht="12.75">
      <c r="A61" s="36" t="s">
        <v>52</v>
      </c>
      <c r="E61" s="37" t="s">
        <v>148</v>
      </c>
    </row>
    <row r="62" spans="1:5" ht="38.25">
      <c r="A62" t="s">
        <v>53</v>
      </c>
      <c r="E62" s="35" t="s">
        <v>149</v>
      </c>
    </row>
    <row r="63" spans="1:16" ht="12.75">
      <c r="A63" s="25" t="s">
        <v>45</v>
      </c>
      <c s="29" t="s">
        <v>150</v>
      </c>
      <c s="29" t="s">
        <v>151</v>
      </c>
      <c s="25" t="s">
        <v>47</v>
      </c>
      <c s="30" t="s">
        <v>152</v>
      </c>
      <c s="31" t="s">
        <v>115</v>
      </c>
      <c s="32">
        <v>114</v>
      </c>
      <c s="33">
        <v>0</v>
      </c>
      <c s="33">
        <f>ROUND(ROUND(H63,2)*ROUND(G63,3),2)</f>
      </c>
      <c r="O63">
        <f>(I63*21)/100</f>
      </c>
      <c t="s">
        <v>23</v>
      </c>
    </row>
    <row r="64" spans="1:5" ht="12.75">
      <c r="A64" s="34" t="s">
        <v>50</v>
      </c>
      <c r="E64" s="35" t="s">
        <v>153</v>
      </c>
    </row>
    <row r="65" spans="1:5" ht="12.75">
      <c r="A65" s="36" t="s">
        <v>52</v>
      </c>
      <c r="E65" s="37" t="s">
        <v>154</v>
      </c>
    </row>
    <row r="66" spans="1:5" ht="25.5">
      <c r="A66" t="s">
        <v>53</v>
      </c>
      <c r="E66" s="35" t="s">
        <v>155</v>
      </c>
    </row>
    <row r="67" spans="1:16" ht="12.75">
      <c r="A67" s="25" t="s">
        <v>45</v>
      </c>
      <c s="29" t="s">
        <v>156</v>
      </c>
      <c s="29" t="s">
        <v>157</v>
      </c>
      <c s="25" t="s">
        <v>29</v>
      </c>
      <c s="30" t="s">
        <v>158</v>
      </c>
      <c s="31" t="s">
        <v>91</v>
      </c>
      <c s="32">
        <v>8.39</v>
      </c>
      <c s="33">
        <v>0</v>
      </c>
      <c s="33">
        <f>ROUND(ROUND(H67,2)*ROUND(G67,3),2)</f>
      </c>
      <c r="O67">
        <f>(I67*21)/100</f>
      </c>
      <c t="s">
        <v>23</v>
      </c>
    </row>
    <row r="68" spans="1:5" ht="12.75">
      <c r="A68" s="34" t="s">
        <v>50</v>
      </c>
      <c r="E68" s="35" t="s">
        <v>159</v>
      </c>
    </row>
    <row r="69" spans="1:5" ht="12.75">
      <c r="A69" s="36" t="s">
        <v>52</v>
      </c>
      <c r="E69" s="37" t="s">
        <v>160</v>
      </c>
    </row>
    <row r="70" spans="1:5" ht="51">
      <c r="A70" t="s">
        <v>53</v>
      </c>
      <c r="E70" s="35" t="s">
        <v>161</v>
      </c>
    </row>
    <row r="71" spans="1:16" ht="12.75">
      <c r="A71" s="25" t="s">
        <v>45</v>
      </c>
      <c s="29" t="s">
        <v>162</v>
      </c>
      <c s="29" t="s">
        <v>163</v>
      </c>
      <c s="25" t="s">
        <v>47</v>
      </c>
      <c s="30" t="s">
        <v>164</v>
      </c>
      <c s="31" t="s">
        <v>165</v>
      </c>
      <c s="32">
        <v>311.6</v>
      </c>
      <c s="33">
        <v>0</v>
      </c>
      <c s="33">
        <f>ROUND(ROUND(H71,2)*ROUND(G71,3),2)</f>
      </c>
      <c r="O71">
        <f>(I71*21)/100</f>
      </c>
      <c t="s">
        <v>23</v>
      </c>
    </row>
    <row r="72" spans="1:5" ht="12.75">
      <c r="A72" s="34" t="s">
        <v>50</v>
      </c>
      <c r="E72" s="35" t="s">
        <v>166</v>
      </c>
    </row>
    <row r="73" spans="1:5" ht="12.75">
      <c r="A73" s="36" t="s">
        <v>52</v>
      </c>
      <c r="E73" s="37" t="s">
        <v>167</v>
      </c>
    </row>
    <row r="74" spans="1:5" ht="63.75">
      <c r="A74" t="s">
        <v>53</v>
      </c>
      <c r="E74" s="35" t="s">
        <v>168</v>
      </c>
    </row>
    <row r="75" spans="1:16" ht="12.75">
      <c r="A75" s="25" t="s">
        <v>45</v>
      </c>
      <c s="29" t="s">
        <v>169</v>
      </c>
      <c s="29" t="s">
        <v>170</v>
      </c>
      <c s="25" t="s">
        <v>47</v>
      </c>
      <c s="30" t="s">
        <v>171</v>
      </c>
      <c s="31" t="s">
        <v>109</v>
      </c>
      <c s="32">
        <v>14.923</v>
      </c>
      <c s="33">
        <v>0</v>
      </c>
      <c s="33">
        <f>ROUND(ROUND(H75,2)*ROUND(G75,3),2)</f>
      </c>
      <c r="O75">
        <f>(I75*21)/100</f>
      </c>
      <c t="s">
        <v>23</v>
      </c>
    </row>
    <row r="76" spans="1:5" ht="12.75">
      <c r="A76" s="34" t="s">
        <v>50</v>
      </c>
      <c r="E76" s="35" t="s">
        <v>172</v>
      </c>
    </row>
    <row r="77" spans="1:5" ht="12.75">
      <c r="A77" s="36" t="s">
        <v>52</v>
      </c>
      <c r="E77" s="37" t="s">
        <v>173</v>
      </c>
    </row>
    <row r="78" spans="1:5" ht="89.25">
      <c r="A78" t="s">
        <v>53</v>
      </c>
      <c r="E78" s="35" t="s">
        <v>174</v>
      </c>
    </row>
    <row r="79" spans="1:16" ht="25.5">
      <c r="A79" s="25" t="s">
        <v>45</v>
      </c>
      <c s="29" t="s">
        <v>175</v>
      </c>
      <c s="29" t="s">
        <v>176</v>
      </c>
      <c s="25" t="s">
        <v>47</v>
      </c>
      <c s="30" t="s">
        <v>177</v>
      </c>
      <c s="31" t="s">
        <v>104</v>
      </c>
      <c s="32">
        <v>155</v>
      </c>
      <c s="33">
        <v>0</v>
      </c>
      <c s="33">
        <f>ROUND(ROUND(H79,2)*ROUND(G79,3),2)</f>
      </c>
      <c r="O79">
        <f>(I79*21)/100</f>
      </c>
      <c t="s">
        <v>23</v>
      </c>
    </row>
    <row r="80" spans="1:5" ht="12.75">
      <c r="A80" s="34" t="s">
        <v>50</v>
      </c>
      <c r="E80" s="35" t="s">
        <v>178</v>
      </c>
    </row>
    <row r="81" spans="1:5" ht="38.25">
      <c r="A81" s="36" t="s">
        <v>52</v>
      </c>
      <c r="E81" s="37" t="s">
        <v>179</v>
      </c>
    </row>
    <row r="82" spans="1:5" ht="63.75">
      <c r="A82" t="s">
        <v>53</v>
      </c>
      <c r="E82" s="35" t="s">
        <v>180</v>
      </c>
    </row>
    <row r="83" spans="1:18" ht="12.75" customHeight="1">
      <c r="A83" s="6" t="s">
        <v>43</v>
      </c>
      <c s="6"/>
      <c s="40" t="s">
        <v>22</v>
      </c>
      <c s="6"/>
      <c s="27" t="s">
        <v>181</v>
      </c>
      <c s="6"/>
      <c s="6"/>
      <c s="6"/>
      <c s="41">
        <f>0+Q83</f>
      </c>
      <c r="O83">
        <f>0+R83</f>
      </c>
      <c r="Q83">
        <f>0+I84+I88+I92+I96+I100</f>
      </c>
      <c>
        <f>0+O84+O88+O92+O96+O100</f>
      </c>
    </row>
    <row r="84" spans="1:16" ht="12.75">
      <c r="A84" s="25" t="s">
        <v>45</v>
      </c>
      <c s="29" t="s">
        <v>182</v>
      </c>
      <c s="29" t="s">
        <v>183</v>
      </c>
      <c s="25" t="s">
        <v>47</v>
      </c>
      <c s="30" t="s">
        <v>184</v>
      </c>
      <c s="31" t="s">
        <v>109</v>
      </c>
      <c s="32">
        <v>16.72</v>
      </c>
      <c s="33">
        <v>0</v>
      </c>
      <c s="33">
        <f>ROUND(ROUND(H84,2)*ROUND(G84,3),2)</f>
      </c>
      <c r="O84">
        <f>(I84*21)/100</f>
      </c>
      <c t="s">
        <v>23</v>
      </c>
    </row>
    <row r="85" spans="1:5" ht="25.5">
      <c r="A85" s="34" t="s">
        <v>50</v>
      </c>
      <c r="E85" s="35" t="s">
        <v>185</v>
      </c>
    </row>
    <row r="86" spans="1:5" ht="12.75">
      <c r="A86" s="36" t="s">
        <v>52</v>
      </c>
      <c r="E86" s="37" t="s">
        <v>186</v>
      </c>
    </row>
    <row r="87" spans="1:5" ht="382.5">
      <c r="A87" t="s">
        <v>53</v>
      </c>
      <c r="E87" s="35" t="s">
        <v>187</v>
      </c>
    </row>
    <row r="88" spans="1:16" ht="12.75">
      <c r="A88" s="25" t="s">
        <v>45</v>
      </c>
      <c s="29" t="s">
        <v>188</v>
      </c>
      <c s="29" t="s">
        <v>189</v>
      </c>
      <c s="25" t="s">
        <v>47</v>
      </c>
      <c s="30" t="s">
        <v>190</v>
      </c>
      <c s="31" t="s">
        <v>91</v>
      </c>
      <c s="32">
        <v>2.145</v>
      </c>
      <c s="33">
        <v>0</v>
      </c>
      <c s="33">
        <f>ROUND(ROUND(H88,2)*ROUND(G88,3),2)</f>
      </c>
      <c r="O88">
        <f>(I88*21)/100</f>
      </c>
      <c t="s">
        <v>23</v>
      </c>
    </row>
    <row r="89" spans="1:5" ht="12.75">
      <c r="A89" s="34" t="s">
        <v>50</v>
      </c>
      <c r="E89" s="35" t="s">
        <v>47</v>
      </c>
    </row>
    <row r="90" spans="1:5" ht="12.75">
      <c r="A90" s="36" t="s">
        <v>52</v>
      </c>
      <c r="E90" s="37" t="s">
        <v>191</v>
      </c>
    </row>
    <row r="91" spans="1:5" ht="242.25">
      <c r="A91" t="s">
        <v>53</v>
      </c>
      <c r="E91" s="35" t="s">
        <v>192</v>
      </c>
    </row>
    <row r="92" spans="1:16" ht="12.75">
      <c r="A92" s="25" t="s">
        <v>45</v>
      </c>
      <c s="29" t="s">
        <v>193</v>
      </c>
      <c s="29" t="s">
        <v>194</v>
      </c>
      <c s="25" t="s">
        <v>47</v>
      </c>
      <c s="30" t="s">
        <v>195</v>
      </c>
      <c s="31" t="s">
        <v>109</v>
      </c>
      <c s="32">
        <v>11.4</v>
      </c>
      <c s="33">
        <v>0</v>
      </c>
      <c s="33">
        <f>ROUND(ROUND(H92,2)*ROUND(G92,3),2)</f>
      </c>
      <c r="O92">
        <f>(I92*21)/100</f>
      </c>
      <c t="s">
        <v>23</v>
      </c>
    </row>
    <row r="93" spans="1:5" ht="12.75">
      <c r="A93" s="34" t="s">
        <v>50</v>
      </c>
      <c r="E93" s="35" t="s">
        <v>47</v>
      </c>
    </row>
    <row r="94" spans="1:5" ht="12.75">
      <c r="A94" s="36" t="s">
        <v>52</v>
      </c>
      <c r="E94" s="37" t="s">
        <v>196</v>
      </c>
    </row>
    <row r="95" spans="1:5" ht="38.25">
      <c r="A95" t="s">
        <v>53</v>
      </c>
      <c r="E95" s="35" t="s">
        <v>197</v>
      </c>
    </row>
    <row r="96" spans="1:16" ht="12.75">
      <c r="A96" s="25" t="s">
        <v>45</v>
      </c>
      <c s="29" t="s">
        <v>198</v>
      </c>
      <c s="29" t="s">
        <v>199</v>
      </c>
      <c s="25" t="s">
        <v>47</v>
      </c>
      <c s="30" t="s">
        <v>200</v>
      </c>
      <c s="31" t="s">
        <v>109</v>
      </c>
      <c s="32">
        <v>53.276</v>
      </c>
      <c s="33">
        <v>0</v>
      </c>
      <c s="33">
        <f>ROUND(ROUND(H96,2)*ROUND(G96,3),2)</f>
      </c>
      <c r="O96">
        <f>(I96*21)/100</f>
      </c>
      <c t="s">
        <v>23</v>
      </c>
    </row>
    <row r="97" spans="1:5" ht="25.5">
      <c r="A97" s="34" t="s">
        <v>50</v>
      </c>
      <c r="E97" s="35" t="s">
        <v>185</v>
      </c>
    </row>
    <row r="98" spans="1:5" ht="25.5">
      <c r="A98" s="36" t="s">
        <v>52</v>
      </c>
      <c r="E98" s="37" t="s">
        <v>201</v>
      </c>
    </row>
    <row r="99" spans="1:5" ht="369.75">
      <c r="A99" t="s">
        <v>53</v>
      </c>
      <c r="E99" s="35" t="s">
        <v>202</v>
      </c>
    </row>
    <row r="100" spans="1:16" ht="12.75">
      <c r="A100" s="25" t="s">
        <v>45</v>
      </c>
      <c s="29" t="s">
        <v>203</v>
      </c>
      <c s="29" t="s">
        <v>204</v>
      </c>
      <c s="25" t="s">
        <v>47</v>
      </c>
      <c s="30" t="s">
        <v>205</v>
      </c>
      <c s="31" t="s">
        <v>91</v>
      </c>
      <c s="32">
        <v>6.759</v>
      </c>
      <c s="33">
        <v>0</v>
      </c>
      <c s="33">
        <f>ROUND(ROUND(H100,2)*ROUND(G100,3),2)</f>
      </c>
      <c r="O100">
        <f>(I100*21)/100</f>
      </c>
      <c t="s">
        <v>23</v>
      </c>
    </row>
    <row r="101" spans="1:5" ht="12.75">
      <c r="A101" s="34" t="s">
        <v>50</v>
      </c>
      <c r="E101" s="35" t="s">
        <v>47</v>
      </c>
    </row>
    <row r="102" spans="1:5" ht="12.75">
      <c r="A102" s="36" t="s">
        <v>52</v>
      </c>
      <c r="E102" s="37" t="s">
        <v>206</v>
      </c>
    </row>
    <row r="103" spans="1:5" ht="267.75">
      <c r="A103" t="s">
        <v>53</v>
      </c>
      <c r="E103" s="35" t="s">
        <v>207</v>
      </c>
    </row>
    <row r="104" spans="1:18" ht="12.75" customHeight="1">
      <c r="A104" s="6" t="s">
        <v>43</v>
      </c>
      <c s="6"/>
      <c s="40" t="s">
        <v>33</v>
      </c>
      <c s="6"/>
      <c s="27" t="s">
        <v>208</v>
      </c>
      <c s="6"/>
      <c s="6"/>
      <c s="6"/>
      <c s="41">
        <f>0+Q104</f>
      </c>
      <c r="O104">
        <f>0+R104</f>
      </c>
      <c r="Q104">
        <f>0+I105+I109+I113</f>
      </c>
      <c>
        <f>0+O105+O109+O113</f>
      </c>
    </row>
    <row r="105" spans="1:16" ht="12.75">
      <c r="A105" s="25" t="s">
        <v>45</v>
      </c>
      <c s="29" t="s">
        <v>209</v>
      </c>
      <c s="29" t="s">
        <v>210</v>
      </c>
      <c s="25" t="s">
        <v>47</v>
      </c>
      <c s="30" t="s">
        <v>211</v>
      </c>
      <c s="31" t="s">
        <v>109</v>
      </c>
      <c s="32">
        <v>8.645</v>
      </c>
      <c s="33">
        <v>0</v>
      </c>
      <c s="33">
        <f>ROUND(ROUND(H105,2)*ROUND(G105,3),2)</f>
      </c>
      <c r="O105">
        <f>(I105*21)/100</f>
      </c>
      <c t="s">
        <v>23</v>
      </c>
    </row>
    <row r="106" spans="1:5" ht="12.75">
      <c r="A106" s="34" t="s">
        <v>50</v>
      </c>
      <c r="E106" s="35" t="s">
        <v>212</v>
      </c>
    </row>
    <row r="107" spans="1:5" ht="12.75">
      <c r="A107" s="36" t="s">
        <v>52</v>
      </c>
      <c r="E107" s="37" t="s">
        <v>213</v>
      </c>
    </row>
    <row r="108" spans="1:5" ht="369.75">
      <c r="A108" t="s">
        <v>53</v>
      </c>
      <c r="E108" s="35" t="s">
        <v>202</v>
      </c>
    </row>
    <row r="109" spans="1:16" ht="12.75">
      <c r="A109" s="25" t="s">
        <v>45</v>
      </c>
      <c s="29" t="s">
        <v>214</v>
      </c>
      <c s="29" t="s">
        <v>215</v>
      </c>
      <c s="25" t="s">
        <v>47</v>
      </c>
      <c s="30" t="s">
        <v>216</v>
      </c>
      <c s="31" t="s">
        <v>109</v>
      </c>
      <c s="32">
        <v>9.88</v>
      </c>
      <c s="33">
        <v>0</v>
      </c>
      <c s="33">
        <f>ROUND(ROUND(H109,2)*ROUND(G109,3),2)</f>
      </c>
      <c r="O109">
        <f>(I109*21)/100</f>
      </c>
      <c t="s">
        <v>23</v>
      </c>
    </row>
    <row r="110" spans="1:5" ht="12.75">
      <c r="A110" s="34" t="s">
        <v>50</v>
      </c>
      <c r="E110" s="35" t="s">
        <v>217</v>
      </c>
    </row>
    <row r="111" spans="1:5" ht="12.75">
      <c r="A111" s="36" t="s">
        <v>52</v>
      </c>
      <c r="E111" s="37" t="s">
        <v>218</v>
      </c>
    </row>
    <row r="112" spans="1:5" ht="369.75">
      <c r="A112" t="s">
        <v>53</v>
      </c>
      <c r="E112" s="35" t="s">
        <v>202</v>
      </c>
    </row>
    <row r="113" spans="1:16" ht="12.75">
      <c r="A113" s="25" t="s">
        <v>45</v>
      </c>
      <c s="29" t="s">
        <v>219</v>
      </c>
      <c s="29" t="s">
        <v>220</v>
      </c>
      <c s="25" t="s">
        <v>47</v>
      </c>
      <c s="30" t="s">
        <v>221</v>
      </c>
      <c s="31" t="s">
        <v>109</v>
      </c>
      <c s="32">
        <v>32.68</v>
      </c>
      <c s="33">
        <v>0</v>
      </c>
      <c s="33">
        <f>ROUND(ROUND(H113,2)*ROUND(G113,3),2)</f>
      </c>
      <c r="O113">
        <f>(I113*21)/100</f>
      </c>
      <c t="s">
        <v>23</v>
      </c>
    </row>
    <row r="114" spans="1:5" ht="25.5">
      <c r="A114" s="34" t="s">
        <v>50</v>
      </c>
      <c r="E114" s="35" t="s">
        <v>222</v>
      </c>
    </row>
    <row r="115" spans="1:5" ht="12.75">
      <c r="A115" s="36" t="s">
        <v>52</v>
      </c>
      <c r="E115" s="37" t="s">
        <v>223</v>
      </c>
    </row>
    <row r="116" spans="1:5" ht="51">
      <c r="A116" t="s">
        <v>53</v>
      </c>
      <c r="E116" s="35" t="s">
        <v>224</v>
      </c>
    </row>
    <row r="117" spans="1:18" ht="12.75" customHeight="1">
      <c r="A117" s="6" t="s">
        <v>43</v>
      </c>
      <c s="6"/>
      <c s="40" t="s">
        <v>35</v>
      </c>
      <c s="6"/>
      <c s="27" t="s">
        <v>225</v>
      </c>
      <c s="6"/>
      <c s="6"/>
      <c s="6"/>
      <c s="41">
        <f>0+Q117</f>
      </c>
      <c r="O117">
        <f>0+R117</f>
      </c>
      <c r="Q117">
        <f>0+I118+I122+I126+I130+I134+I138</f>
      </c>
      <c>
        <f>0+O118+O122+O126+O130+O134+O138</f>
      </c>
    </row>
    <row r="118" spans="1:16" ht="12.75">
      <c r="A118" s="25" t="s">
        <v>45</v>
      </c>
      <c s="29" t="s">
        <v>226</v>
      </c>
      <c s="29" t="s">
        <v>227</v>
      </c>
      <c s="25" t="s">
        <v>47</v>
      </c>
      <c s="30" t="s">
        <v>228</v>
      </c>
      <c s="31" t="s">
        <v>115</v>
      </c>
      <c s="32">
        <v>679.04</v>
      </c>
      <c s="33">
        <v>0</v>
      </c>
      <c s="33">
        <f>ROUND(ROUND(H118,2)*ROUND(G118,3),2)</f>
      </c>
      <c r="O118">
        <f>(I118*21)/100</f>
      </c>
      <c t="s">
        <v>23</v>
      </c>
    </row>
    <row r="119" spans="1:5" ht="12.75">
      <c r="A119" s="34" t="s">
        <v>50</v>
      </c>
      <c r="E119" s="35" t="s">
        <v>229</v>
      </c>
    </row>
    <row r="120" spans="1:5" ht="38.25">
      <c r="A120" s="36" t="s">
        <v>52</v>
      </c>
      <c r="E120" s="37" t="s">
        <v>230</v>
      </c>
    </row>
    <row r="121" spans="1:5" ht="51">
      <c r="A121" t="s">
        <v>53</v>
      </c>
      <c r="E121" s="35" t="s">
        <v>231</v>
      </c>
    </row>
    <row r="122" spans="1:16" ht="12.75">
      <c r="A122" s="25" t="s">
        <v>45</v>
      </c>
      <c s="29" t="s">
        <v>232</v>
      </c>
      <c s="29" t="s">
        <v>233</v>
      </c>
      <c s="25" t="s">
        <v>47</v>
      </c>
      <c s="30" t="s">
        <v>234</v>
      </c>
      <c s="31" t="s">
        <v>115</v>
      </c>
      <c s="32">
        <v>360.64</v>
      </c>
      <c s="33">
        <v>0</v>
      </c>
      <c s="33">
        <f>ROUND(ROUND(H122,2)*ROUND(G122,3),2)</f>
      </c>
      <c r="O122">
        <f>(I122*21)/100</f>
      </c>
      <c t="s">
        <v>23</v>
      </c>
    </row>
    <row r="123" spans="1:5" ht="12.75">
      <c r="A123" s="34" t="s">
        <v>50</v>
      </c>
      <c r="E123" s="35" t="s">
        <v>235</v>
      </c>
    </row>
    <row r="124" spans="1:5" ht="12.75">
      <c r="A124" s="36" t="s">
        <v>52</v>
      </c>
      <c r="E124" s="37" t="s">
        <v>236</v>
      </c>
    </row>
    <row r="125" spans="1:5" ht="51">
      <c r="A125" t="s">
        <v>53</v>
      </c>
      <c r="E125" s="35" t="s">
        <v>237</v>
      </c>
    </row>
    <row r="126" spans="1:16" ht="12.75">
      <c r="A126" s="25" t="s">
        <v>45</v>
      </c>
      <c s="29" t="s">
        <v>238</v>
      </c>
      <c s="29" t="s">
        <v>239</v>
      </c>
      <c s="25" t="s">
        <v>47</v>
      </c>
      <c s="30" t="s">
        <v>240</v>
      </c>
      <c s="31" t="s">
        <v>115</v>
      </c>
      <c s="32">
        <v>774.08</v>
      </c>
      <c s="33">
        <v>0</v>
      </c>
      <c s="33">
        <f>ROUND(ROUND(H126,2)*ROUND(G126,3),2)</f>
      </c>
      <c r="O126">
        <f>(I126*21)/100</f>
      </c>
      <c t="s">
        <v>23</v>
      </c>
    </row>
    <row r="127" spans="1:5" ht="12.75">
      <c r="A127" s="34" t="s">
        <v>50</v>
      </c>
      <c r="E127" s="35" t="s">
        <v>47</v>
      </c>
    </row>
    <row r="128" spans="1:5" ht="63.75">
      <c r="A128" s="36" t="s">
        <v>52</v>
      </c>
      <c r="E128" s="37" t="s">
        <v>241</v>
      </c>
    </row>
    <row r="129" spans="1:5" ht="51">
      <c r="A129" t="s">
        <v>53</v>
      </c>
      <c r="E129" s="35" t="s">
        <v>237</v>
      </c>
    </row>
    <row r="130" spans="1:16" ht="12.75">
      <c r="A130" s="25" t="s">
        <v>45</v>
      </c>
      <c s="29" t="s">
        <v>242</v>
      </c>
      <c s="29" t="s">
        <v>243</v>
      </c>
      <c s="25" t="s">
        <v>47</v>
      </c>
      <c s="30" t="s">
        <v>244</v>
      </c>
      <c s="31" t="s">
        <v>115</v>
      </c>
      <c s="32">
        <v>395.2</v>
      </c>
      <c s="33">
        <v>0</v>
      </c>
      <c s="33">
        <f>ROUND(ROUND(H130,2)*ROUND(G130,3),2)</f>
      </c>
      <c r="O130">
        <f>(I130*21)/100</f>
      </c>
      <c t="s">
        <v>23</v>
      </c>
    </row>
    <row r="131" spans="1:5" ht="12.75">
      <c r="A131" s="34" t="s">
        <v>50</v>
      </c>
      <c r="E131" s="35" t="s">
        <v>245</v>
      </c>
    </row>
    <row r="132" spans="1:5" ht="12.75">
      <c r="A132" s="36" t="s">
        <v>52</v>
      </c>
      <c r="E132" s="37" t="s">
        <v>246</v>
      </c>
    </row>
    <row r="133" spans="1:5" ht="140.25">
      <c r="A133" t="s">
        <v>53</v>
      </c>
      <c r="E133" s="35" t="s">
        <v>247</v>
      </c>
    </row>
    <row r="134" spans="1:16" ht="12.75">
      <c r="A134" s="25" t="s">
        <v>45</v>
      </c>
      <c s="29" t="s">
        <v>248</v>
      </c>
      <c s="29" t="s">
        <v>249</v>
      </c>
      <c s="25" t="s">
        <v>47</v>
      </c>
      <c s="30" t="s">
        <v>250</v>
      </c>
      <c s="31" t="s">
        <v>115</v>
      </c>
      <c s="32">
        <v>378.88</v>
      </c>
      <c s="33">
        <v>0</v>
      </c>
      <c s="33">
        <f>ROUND(ROUND(H134,2)*ROUND(G134,3),2)</f>
      </c>
      <c r="O134">
        <f>(I134*21)/100</f>
      </c>
      <c t="s">
        <v>23</v>
      </c>
    </row>
    <row r="135" spans="1:5" ht="12.75">
      <c r="A135" s="34" t="s">
        <v>50</v>
      </c>
      <c r="E135" s="35" t="s">
        <v>251</v>
      </c>
    </row>
    <row r="136" spans="1:5" ht="12.75">
      <c r="A136" s="36" t="s">
        <v>52</v>
      </c>
      <c r="E136" s="37" t="s">
        <v>125</v>
      </c>
    </row>
    <row r="137" spans="1:5" ht="140.25">
      <c r="A137" t="s">
        <v>53</v>
      </c>
      <c r="E137" s="35" t="s">
        <v>247</v>
      </c>
    </row>
    <row r="138" spans="1:16" ht="12.75">
      <c r="A138" s="25" t="s">
        <v>45</v>
      </c>
      <c s="29" t="s">
        <v>252</v>
      </c>
      <c s="29" t="s">
        <v>253</v>
      </c>
      <c s="25" t="s">
        <v>47</v>
      </c>
      <c s="30" t="s">
        <v>254</v>
      </c>
      <c s="31" t="s">
        <v>115</v>
      </c>
      <c s="32">
        <v>360.64</v>
      </c>
      <c s="33">
        <v>0</v>
      </c>
      <c s="33">
        <f>ROUND(ROUND(H138,2)*ROUND(G138,3),2)</f>
      </c>
      <c r="O138">
        <f>(I138*21)/100</f>
      </c>
      <c t="s">
        <v>23</v>
      </c>
    </row>
    <row r="139" spans="1:5" ht="12.75">
      <c r="A139" s="34" t="s">
        <v>50</v>
      </c>
      <c r="E139" s="35" t="s">
        <v>255</v>
      </c>
    </row>
    <row r="140" spans="1:5" ht="12.75">
      <c r="A140" s="36" t="s">
        <v>52</v>
      </c>
      <c r="E140" s="37" t="s">
        <v>121</v>
      </c>
    </row>
    <row r="141" spans="1:5" ht="140.25">
      <c r="A141" t="s">
        <v>53</v>
      </c>
      <c r="E141" s="35" t="s">
        <v>247</v>
      </c>
    </row>
    <row r="142" spans="1:18" ht="12.75" customHeight="1">
      <c r="A142" s="6" t="s">
        <v>43</v>
      </c>
      <c s="6"/>
      <c s="40" t="s">
        <v>74</v>
      </c>
      <c s="6"/>
      <c s="27" t="s">
        <v>256</v>
      </c>
      <c s="6"/>
      <c s="6"/>
      <c s="6"/>
      <c s="41">
        <f>0+Q142</f>
      </c>
      <c r="O142">
        <f>0+R142</f>
      </c>
      <c r="Q142">
        <f>0+I143+I147</f>
      </c>
      <c>
        <f>0+O143+O147</f>
      </c>
    </row>
    <row r="143" spans="1:16" ht="12.75">
      <c r="A143" s="25" t="s">
        <v>45</v>
      </c>
      <c s="29" t="s">
        <v>257</v>
      </c>
      <c s="29" t="s">
        <v>258</v>
      </c>
      <c s="25" t="s">
        <v>47</v>
      </c>
      <c s="30" t="s">
        <v>259</v>
      </c>
      <c s="31" t="s">
        <v>165</v>
      </c>
      <c s="32">
        <v>14.25</v>
      </c>
      <c s="33">
        <v>0</v>
      </c>
      <c s="33">
        <f>ROUND(ROUND(H143,2)*ROUND(G143,3),2)</f>
      </c>
      <c r="O143">
        <f>(I143*21)/100</f>
      </c>
      <c t="s">
        <v>23</v>
      </c>
    </row>
    <row r="144" spans="1:5" ht="12.75">
      <c r="A144" s="34" t="s">
        <v>50</v>
      </c>
      <c r="E144" s="35" t="s">
        <v>260</v>
      </c>
    </row>
    <row r="145" spans="1:5" ht="12.75">
      <c r="A145" s="36" t="s">
        <v>52</v>
      </c>
      <c r="E145" s="37" t="s">
        <v>261</v>
      </c>
    </row>
    <row r="146" spans="1:5" ht="255">
      <c r="A146" t="s">
        <v>53</v>
      </c>
      <c r="E146" s="35" t="s">
        <v>262</v>
      </c>
    </row>
    <row r="147" spans="1:16" ht="12.75">
      <c r="A147" s="25" t="s">
        <v>45</v>
      </c>
      <c s="29" t="s">
        <v>263</v>
      </c>
      <c s="29" t="s">
        <v>264</v>
      </c>
      <c s="25" t="s">
        <v>47</v>
      </c>
      <c s="30" t="s">
        <v>265</v>
      </c>
      <c s="31" t="s">
        <v>165</v>
      </c>
      <c s="32">
        <v>76</v>
      </c>
      <c s="33">
        <v>0</v>
      </c>
      <c s="33">
        <f>ROUND(ROUND(H147,2)*ROUND(G147,3),2)</f>
      </c>
      <c r="O147">
        <f>(I147*21)/100</f>
      </c>
      <c t="s">
        <v>23</v>
      </c>
    </row>
    <row r="148" spans="1:5" ht="12.75">
      <c r="A148" s="34" t="s">
        <v>50</v>
      </c>
      <c r="E148" s="35" t="s">
        <v>266</v>
      </c>
    </row>
    <row r="149" spans="1:5" ht="12.75">
      <c r="A149" s="36" t="s">
        <v>52</v>
      </c>
      <c r="E149" s="37" t="s">
        <v>47</v>
      </c>
    </row>
    <row r="150" spans="1:5" ht="242.25">
      <c r="A150" t="s">
        <v>53</v>
      </c>
      <c r="E150" s="35" t="s">
        <v>267</v>
      </c>
    </row>
    <row r="151" spans="1:18" ht="12.75" customHeight="1">
      <c r="A151" s="6" t="s">
        <v>43</v>
      </c>
      <c s="6"/>
      <c s="40" t="s">
        <v>40</v>
      </c>
      <c s="6"/>
      <c s="27" t="s">
        <v>268</v>
      </c>
      <c s="6"/>
      <c s="6"/>
      <c s="6"/>
      <c s="41">
        <f>0+Q151</f>
      </c>
      <c r="O151">
        <f>0+R151</f>
      </c>
      <c r="Q151">
        <f>0+I152+I156+I160+I164</f>
      </c>
      <c>
        <f>0+O152+O156+O160+O164</f>
      </c>
    </row>
    <row r="152" spans="1:16" ht="25.5">
      <c r="A152" s="25" t="s">
        <v>45</v>
      </c>
      <c s="29" t="s">
        <v>269</v>
      </c>
      <c s="29" t="s">
        <v>270</v>
      </c>
      <c s="25" t="s">
        <v>47</v>
      </c>
      <c s="30" t="s">
        <v>271</v>
      </c>
      <c s="31" t="s">
        <v>165</v>
      </c>
      <c s="32">
        <v>17.1</v>
      </c>
      <c s="33">
        <v>0</v>
      </c>
      <c s="33">
        <f>ROUND(ROUND(H152,2)*ROUND(G152,3),2)</f>
      </c>
      <c r="O152">
        <f>(I152*21)/100</f>
      </c>
      <c t="s">
        <v>23</v>
      </c>
    </row>
    <row r="153" spans="1:5" ht="12.75">
      <c r="A153" s="34" t="s">
        <v>50</v>
      </c>
      <c r="E153" s="35" t="s">
        <v>272</v>
      </c>
    </row>
    <row r="154" spans="1:5" ht="12.75">
      <c r="A154" s="36" t="s">
        <v>52</v>
      </c>
      <c r="E154" s="37" t="s">
        <v>273</v>
      </c>
    </row>
    <row r="155" spans="1:5" ht="127.5">
      <c r="A155" t="s">
        <v>53</v>
      </c>
      <c r="E155" s="35" t="s">
        <v>274</v>
      </c>
    </row>
    <row r="156" spans="1:16" ht="25.5">
      <c r="A156" s="25" t="s">
        <v>45</v>
      </c>
      <c s="29" t="s">
        <v>275</v>
      </c>
      <c s="29" t="s">
        <v>276</v>
      </c>
      <c s="25" t="s">
        <v>47</v>
      </c>
      <c s="30" t="s">
        <v>277</v>
      </c>
      <c s="31" t="s">
        <v>165</v>
      </c>
      <c s="32">
        <v>76</v>
      </c>
      <c s="33">
        <v>0</v>
      </c>
      <c s="33">
        <f>ROUND(ROUND(H156,2)*ROUND(G156,3),2)</f>
      </c>
      <c r="O156">
        <f>(I156*21)/100</f>
      </c>
      <c t="s">
        <v>23</v>
      </c>
    </row>
    <row r="157" spans="1:5" ht="12.75">
      <c r="A157" s="34" t="s">
        <v>50</v>
      </c>
      <c r="E157" s="35" t="s">
        <v>278</v>
      </c>
    </row>
    <row r="158" spans="1:5" ht="12.75">
      <c r="A158" s="36" t="s">
        <v>52</v>
      </c>
      <c r="E158" s="37" t="s">
        <v>47</v>
      </c>
    </row>
    <row r="159" spans="1:5" ht="114.75">
      <c r="A159" t="s">
        <v>53</v>
      </c>
      <c r="E159" s="35" t="s">
        <v>279</v>
      </c>
    </row>
    <row r="160" spans="1:16" ht="25.5">
      <c r="A160" s="25" t="s">
        <v>45</v>
      </c>
      <c s="29" t="s">
        <v>280</v>
      </c>
      <c s="29" t="s">
        <v>281</v>
      </c>
      <c s="25" t="s">
        <v>47</v>
      </c>
      <c s="30" t="s">
        <v>282</v>
      </c>
      <c s="31" t="s">
        <v>104</v>
      </c>
      <c s="32">
        <v>4</v>
      </c>
      <c s="33">
        <v>0</v>
      </c>
      <c s="33">
        <f>ROUND(ROUND(H160,2)*ROUND(G160,3),2)</f>
      </c>
      <c r="O160">
        <f>(I160*21)/100</f>
      </c>
      <c t="s">
        <v>23</v>
      </c>
    </row>
    <row r="161" spans="1:5" ht="12.75">
      <c r="A161" s="34" t="s">
        <v>50</v>
      </c>
      <c r="E161" s="35" t="s">
        <v>47</v>
      </c>
    </row>
    <row r="162" spans="1:5" ht="12.75">
      <c r="A162" s="36" t="s">
        <v>52</v>
      </c>
      <c r="E162" s="37" t="s">
        <v>47</v>
      </c>
    </row>
    <row r="163" spans="1:5" ht="51">
      <c r="A163" t="s">
        <v>53</v>
      </c>
      <c r="E163" s="35" t="s">
        <v>283</v>
      </c>
    </row>
    <row r="164" spans="1:16" ht="12.75">
      <c r="A164" s="25" t="s">
        <v>45</v>
      </c>
      <c s="29" t="s">
        <v>284</v>
      </c>
      <c s="29" t="s">
        <v>285</v>
      </c>
      <c s="25" t="s">
        <v>47</v>
      </c>
      <c s="30" t="s">
        <v>286</v>
      </c>
      <c s="31" t="s">
        <v>115</v>
      </c>
      <c s="32">
        <v>38.304</v>
      </c>
      <c s="33">
        <v>0</v>
      </c>
      <c s="33">
        <f>ROUND(ROUND(H164,2)*ROUND(G164,3),2)</f>
      </c>
      <c r="O164">
        <f>(I164*21)/100</f>
      </c>
      <c t="s">
        <v>23</v>
      </c>
    </row>
    <row r="165" spans="1:5" ht="12.75">
      <c r="A165" s="34" t="s">
        <v>50</v>
      </c>
      <c r="E165" s="35" t="s">
        <v>287</v>
      </c>
    </row>
    <row r="166" spans="1:5" ht="12.75">
      <c r="A166" s="36" t="s">
        <v>52</v>
      </c>
      <c r="E166" s="37" t="s">
        <v>288</v>
      </c>
    </row>
    <row r="167" spans="1:5" ht="25.5">
      <c r="A167" t="s">
        <v>53</v>
      </c>
      <c r="E167" s="35" t="s">
        <v>289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5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0+O8+O21+O50+O75+O96+O109+O134+O143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290</v>
      </c>
      <c s="38">
        <f>0+I8+I21+I50+I75+I96+I109+I134+I143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290</v>
      </c>
      <c s="6"/>
      <c s="18" t="s">
        <v>291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0+I9+I13+I17</f>
      </c>
      <c>
        <f>0+O9+O13+O17</f>
      </c>
    </row>
    <row r="9" spans="1:16" ht="12.75">
      <c r="A9" s="25" t="s">
        <v>45</v>
      </c>
      <c s="29" t="s">
        <v>29</v>
      </c>
      <c s="29" t="s">
        <v>88</v>
      </c>
      <c s="25" t="s">
        <v>89</v>
      </c>
      <c s="30" t="s">
        <v>90</v>
      </c>
      <c s="31" t="s">
        <v>91</v>
      </c>
      <c s="32">
        <v>504.02</v>
      </c>
      <c s="33">
        <v>0</v>
      </c>
      <c s="33">
        <f>ROUND(ROUND(H9,2)*ROUND(G9,3),2)</f>
      </c>
      <c r="O9">
        <f>(I9*21)/100</f>
      </c>
      <c t="s">
        <v>23</v>
      </c>
    </row>
    <row r="10" spans="1:5" ht="12.75">
      <c r="A10" s="34" t="s">
        <v>50</v>
      </c>
      <c r="E10" s="35" t="s">
        <v>92</v>
      </c>
    </row>
    <row r="11" spans="1:5" ht="25.5">
      <c r="A11" s="36" t="s">
        <v>52</v>
      </c>
      <c r="E11" s="37" t="s">
        <v>292</v>
      </c>
    </row>
    <row r="12" spans="1:5" ht="25.5">
      <c r="A12" t="s">
        <v>53</v>
      </c>
      <c r="E12" s="35" t="s">
        <v>94</v>
      </c>
    </row>
    <row r="13" spans="1:16" ht="12.75">
      <c r="A13" s="25" t="s">
        <v>45</v>
      </c>
      <c s="29" t="s">
        <v>23</v>
      </c>
      <c s="29" t="s">
        <v>88</v>
      </c>
      <c s="25" t="s">
        <v>95</v>
      </c>
      <c s="30" t="s">
        <v>90</v>
      </c>
      <c s="31" t="s">
        <v>91</v>
      </c>
      <c s="32">
        <v>90.72</v>
      </c>
      <c s="33">
        <v>0</v>
      </c>
      <c s="33">
        <f>ROUND(ROUND(H13,2)*ROUND(G13,3),2)</f>
      </c>
      <c r="O13">
        <f>(I13*21)/100</f>
      </c>
      <c t="s">
        <v>23</v>
      </c>
    </row>
    <row r="14" spans="1:5" ht="25.5">
      <c r="A14" s="34" t="s">
        <v>50</v>
      </c>
      <c r="E14" s="35" t="s">
        <v>96</v>
      </c>
    </row>
    <row r="15" spans="1:5" ht="25.5">
      <c r="A15" s="36" t="s">
        <v>52</v>
      </c>
      <c r="E15" s="37" t="s">
        <v>293</v>
      </c>
    </row>
    <row r="16" spans="1:5" ht="25.5">
      <c r="A16" t="s">
        <v>53</v>
      </c>
      <c r="E16" s="35" t="s">
        <v>94</v>
      </c>
    </row>
    <row r="17" spans="1:16" ht="12.75">
      <c r="A17" s="25" t="s">
        <v>45</v>
      </c>
      <c s="29" t="s">
        <v>22</v>
      </c>
      <c s="29" t="s">
        <v>88</v>
      </c>
      <c s="25" t="s">
        <v>23</v>
      </c>
      <c s="30" t="s">
        <v>90</v>
      </c>
      <c s="31" t="s">
        <v>91</v>
      </c>
      <c s="32">
        <v>294.126</v>
      </c>
      <c s="33">
        <v>0</v>
      </c>
      <c s="33">
        <f>ROUND(ROUND(H17,2)*ROUND(G17,3),2)</f>
      </c>
      <c r="O17">
        <f>(I17*21)/100</f>
      </c>
      <c t="s">
        <v>23</v>
      </c>
    </row>
    <row r="18" spans="1:5" ht="12.75">
      <c r="A18" s="34" t="s">
        <v>50</v>
      </c>
      <c r="E18" s="35" t="s">
        <v>98</v>
      </c>
    </row>
    <row r="19" spans="1:5" ht="25.5">
      <c r="A19" s="36" t="s">
        <v>52</v>
      </c>
      <c r="E19" s="37" t="s">
        <v>294</v>
      </c>
    </row>
    <row r="20" spans="1:5" ht="25.5">
      <c r="A20" t="s">
        <v>53</v>
      </c>
      <c r="E20" s="35" t="s">
        <v>94</v>
      </c>
    </row>
    <row r="21" spans="1:18" ht="12.75" customHeight="1">
      <c r="A21" s="6" t="s">
        <v>43</v>
      </c>
      <c s="6"/>
      <c s="40" t="s">
        <v>29</v>
      </c>
      <c s="6"/>
      <c s="27" t="s">
        <v>101</v>
      </c>
      <c s="6"/>
      <c s="6"/>
      <c s="6"/>
      <c s="41">
        <f>0+Q21</f>
      </c>
      <c r="O21">
        <f>0+R21</f>
      </c>
      <c r="Q21">
        <f>0+I22+I26+I30+I34+I38+I42+I46</f>
      </c>
      <c>
        <f>0+O22+O26+O30+O34+O38+O42+O46</f>
      </c>
    </row>
    <row r="22" spans="1:16" ht="25.5">
      <c r="A22" s="25" t="s">
        <v>45</v>
      </c>
      <c s="29" t="s">
        <v>33</v>
      </c>
      <c s="29" t="s">
        <v>107</v>
      </c>
      <c s="25" t="s">
        <v>47</v>
      </c>
      <c s="30" t="s">
        <v>108</v>
      </c>
      <c s="31" t="s">
        <v>109</v>
      </c>
      <c s="32">
        <v>154.803</v>
      </c>
      <c s="33">
        <v>0</v>
      </c>
      <c s="33">
        <f>ROUND(ROUND(H22,2)*ROUND(G22,3),2)</f>
      </c>
      <c r="O22">
        <f>(I22*21)/100</f>
      </c>
      <c t="s">
        <v>23</v>
      </c>
    </row>
    <row r="23" spans="1:5" ht="12.75">
      <c r="A23" s="34" t="s">
        <v>50</v>
      </c>
      <c r="E23" s="35" t="s">
        <v>110</v>
      </c>
    </row>
    <row r="24" spans="1:5" ht="38.25">
      <c r="A24" s="36" t="s">
        <v>52</v>
      </c>
      <c r="E24" s="37" t="s">
        <v>295</v>
      </c>
    </row>
    <row r="25" spans="1:5" ht="63.75">
      <c r="A25" t="s">
        <v>53</v>
      </c>
      <c r="E25" s="35" t="s">
        <v>112</v>
      </c>
    </row>
    <row r="26" spans="1:16" ht="12.75">
      <c r="A26" s="25" t="s">
        <v>45</v>
      </c>
      <c s="29" t="s">
        <v>35</v>
      </c>
      <c s="29" t="s">
        <v>113</v>
      </c>
      <c s="25" t="s">
        <v>47</v>
      </c>
      <c s="30" t="s">
        <v>114</v>
      </c>
      <c s="31" t="s">
        <v>115</v>
      </c>
      <c s="32">
        <v>603.472</v>
      </c>
      <c s="33">
        <v>0</v>
      </c>
      <c s="33">
        <f>ROUND(ROUND(H26,2)*ROUND(G26,3),2)</f>
      </c>
      <c r="O26">
        <f>(I26*21)/100</f>
      </c>
      <c t="s">
        <v>23</v>
      </c>
    </row>
    <row r="27" spans="1:5" ht="38.25">
      <c r="A27" s="34" t="s">
        <v>50</v>
      </c>
      <c r="E27" s="35" t="s">
        <v>116</v>
      </c>
    </row>
    <row r="28" spans="1:5" ht="25.5">
      <c r="A28" s="36" t="s">
        <v>52</v>
      </c>
      <c r="E28" s="37" t="s">
        <v>296</v>
      </c>
    </row>
    <row r="29" spans="1:5" ht="63.75">
      <c r="A29" t="s">
        <v>53</v>
      </c>
      <c r="E29" s="35" t="s">
        <v>112</v>
      </c>
    </row>
    <row r="30" spans="1:16" ht="12.75">
      <c r="A30" s="25" t="s">
        <v>45</v>
      </c>
      <c s="29" t="s">
        <v>37</v>
      </c>
      <c s="29" t="s">
        <v>118</v>
      </c>
      <c s="25" t="s">
        <v>47</v>
      </c>
      <c s="30" t="s">
        <v>119</v>
      </c>
      <c s="31" t="s">
        <v>115</v>
      </c>
      <c s="32">
        <v>549.292</v>
      </c>
      <c s="33">
        <v>0</v>
      </c>
      <c s="33">
        <f>ROUND(ROUND(H30,2)*ROUND(G30,3),2)</f>
      </c>
      <c r="O30">
        <f>(I30*21)/100</f>
      </c>
      <c t="s">
        <v>23</v>
      </c>
    </row>
    <row r="31" spans="1:5" ht="38.25">
      <c r="A31" s="34" t="s">
        <v>50</v>
      </c>
      <c r="E31" s="35" t="s">
        <v>120</v>
      </c>
    </row>
    <row r="32" spans="1:5" ht="12.75">
      <c r="A32" s="36" t="s">
        <v>52</v>
      </c>
      <c r="E32" s="37" t="s">
        <v>297</v>
      </c>
    </row>
    <row r="33" spans="1:5" ht="63.75">
      <c r="A33" t="s">
        <v>53</v>
      </c>
      <c r="E33" s="35" t="s">
        <v>112</v>
      </c>
    </row>
    <row r="34" spans="1:16" ht="12.75">
      <c r="A34" s="25" t="s">
        <v>45</v>
      </c>
      <c s="29" t="s">
        <v>70</v>
      </c>
      <c s="29" t="s">
        <v>122</v>
      </c>
      <c s="25" t="s">
        <v>47</v>
      </c>
      <c s="30" t="s">
        <v>123</v>
      </c>
      <c s="31" t="s">
        <v>115</v>
      </c>
      <c s="32">
        <v>577.156</v>
      </c>
      <c s="33">
        <v>0</v>
      </c>
      <c s="33">
        <f>ROUND(ROUND(H34,2)*ROUND(G34,3),2)</f>
      </c>
      <c r="O34">
        <f>(I34*21)/100</f>
      </c>
      <c t="s">
        <v>23</v>
      </c>
    </row>
    <row r="35" spans="1:5" ht="38.25">
      <c r="A35" s="34" t="s">
        <v>50</v>
      </c>
      <c r="E35" s="35" t="s">
        <v>124</v>
      </c>
    </row>
    <row r="36" spans="1:5" ht="12.75">
      <c r="A36" s="36" t="s">
        <v>52</v>
      </c>
      <c r="E36" s="37" t="s">
        <v>298</v>
      </c>
    </row>
    <row r="37" spans="1:5" ht="63.75">
      <c r="A37" t="s">
        <v>53</v>
      </c>
      <c r="E37" s="35" t="s">
        <v>112</v>
      </c>
    </row>
    <row r="38" spans="1:16" ht="12.75">
      <c r="A38" s="25" t="s">
        <v>45</v>
      </c>
      <c s="29" t="s">
        <v>74</v>
      </c>
      <c s="29" t="s">
        <v>126</v>
      </c>
      <c s="25" t="s">
        <v>47</v>
      </c>
      <c s="30" t="s">
        <v>127</v>
      </c>
      <c s="31" t="s">
        <v>109</v>
      </c>
      <c s="32">
        <v>297.37</v>
      </c>
      <c s="33">
        <v>0</v>
      </c>
      <c s="33">
        <f>ROUND(ROUND(H38,2)*ROUND(G38,3),2)</f>
      </c>
      <c r="O38">
        <f>(I38*21)/100</f>
      </c>
      <c t="s">
        <v>23</v>
      </c>
    </row>
    <row r="39" spans="1:5" ht="38.25">
      <c r="A39" s="34" t="s">
        <v>50</v>
      </c>
      <c r="E39" s="35" t="s">
        <v>128</v>
      </c>
    </row>
    <row r="40" spans="1:5" ht="12.75">
      <c r="A40" s="36" t="s">
        <v>52</v>
      </c>
      <c r="E40" s="37" t="s">
        <v>299</v>
      </c>
    </row>
    <row r="41" spans="1:5" ht="318.75">
      <c r="A41" t="s">
        <v>53</v>
      </c>
      <c r="E41" s="35" t="s">
        <v>130</v>
      </c>
    </row>
    <row r="42" spans="1:16" ht="12.75">
      <c r="A42" s="25" t="s">
        <v>45</v>
      </c>
      <c s="29" t="s">
        <v>40</v>
      </c>
      <c s="29" t="s">
        <v>132</v>
      </c>
      <c s="25" t="s">
        <v>133</v>
      </c>
      <c s="30" t="s">
        <v>134</v>
      </c>
      <c s="31" t="s">
        <v>109</v>
      </c>
      <c s="32">
        <v>45.36</v>
      </c>
      <c s="33">
        <v>0</v>
      </c>
      <c s="33">
        <f>ROUND(ROUND(H42,2)*ROUND(G42,3),2)</f>
      </c>
      <c r="O42">
        <f>(I42*21)/100</f>
      </c>
      <c t="s">
        <v>23</v>
      </c>
    </row>
    <row r="43" spans="1:5" ht="12.75">
      <c r="A43" s="34" t="s">
        <v>50</v>
      </c>
      <c r="E43" s="35" t="s">
        <v>135</v>
      </c>
    </row>
    <row r="44" spans="1:5" ht="12.75">
      <c r="A44" s="36" t="s">
        <v>52</v>
      </c>
      <c r="E44" s="37" t="s">
        <v>300</v>
      </c>
    </row>
    <row r="45" spans="1:5" ht="229.5">
      <c r="A45" t="s">
        <v>53</v>
      </c>
      <c r="E45" s="35" t="s">
        <v>137</v>
      </c>
    </row>
    <row r="46" spans="1:16" ht="12.75">
      <c r="A46" s="25" t="s">
        <v>45</v>
      </c>
      <c s="29" t="s">
        <v>42</v>
      </c>
      <c s="29" t="s">
        <v>132</v>
      </c>
      <c s="25" t="s">
        <v>139</v>
      </c>
      <c s="30" t="s">
        <v>134</v>
      </c>
      <c s="31" t="s">
        <v>109</v>
      </c>
      <c s="32">
        <v>22.68</v>
      </c>
      <c s="33">
        <v>0</v>
      </c>
      <c s="33">
        <f>ROUND(ROUND(H46,2)*ROUND(G46,3),2)</f>
      </c>
      <c r="O46">
        <f>(I46*21)/100</f>
      </c>
      <c t="s">
        <v>23</v>
      </c>
    </row>
    <row r="47" spans="1:5" ht="25.5">
      <c r="A47" s="34" t="s">
        <v>50</v>
      </c>
      <c r="E47" s="35" t="s">
        <v>140</v>
      </c>
    </row>
    <row r="48" spans="1:5" ht="12.75">
      <c r="A48" s="36" t="s">
        <v>52</v>
      </c>
      <c r="E48" s="37" t="s">
        <v>301</v>
      </c>
    </row>
    <row r="49" spans="1:5" ht="229.5">
      <c r="A49" t="s">
        <v>53</v>
      </c>
      <c r="E49" s="35" t="s">
        <v>142</v>
      </c>
    </row>
    <row r="50" spans="1:18" ht="12.75" customHeight="1">
      <c r="A50" s="6" t="s">
        <v>43</v>
      </c>
      <c s="6"/>
      <c s="40" t="s">
        <v>23</v>
      </c>
      <c s="6"/>
      <c s="27" t="s">
        <v>143</v>
      </c>
      <c s="6"/>
      <c s="6"/>
      <c s="6"/>
      <c s="41">
        <f>0+Q50</f>
      </c>
      <c r="O50">
        <f>0+R50</f>
      </c>
      <c r="Q50">
        <f>0+I51+I55+I59+I63+I67+I71</f>
      </c>
      <c>
        <f>0+O51+O55+O59+O63+O67+O71</f>
      </c>
    </row>
    <row r="51" spans="1:16" ht="12.75">
      <c r="A51" s="25" t="s">
        <v>45</v>
      </c>
      <c s="29" t="s">
        <v>131</v>
      </c>
      <c s="29" t="s">
        <v>145</v>
      </c>
      <c s="25" t="s">
        <v>47</v>
      </c>
      <c s="30" t="s">
        <v>146</v>
      </c>
      <c s="31" t="s">
        <v>109</v>
      </c>
      <c s="32">
        <v>12.6</v>
      </c>
      <c s="33">
        <v>0</v>
      </c>
      <c s="33">
        <f>ROUND(ROUND(H51,2)*ROUND(G51,3),2)</f>
      </c>
      <c r="O51">
        <f>(I51*21)/100</f>
      </c>
      <c t="s">
        <v>23</v>
      </c>
    </row>
    <row r="52" spans="1:5" ht="12.75">
      <c r="A52" s="34" t="s">
        <v>50</v>
      </c>
      <c r="E52" s="35" t="s">
        <v>147</v>
      </c>
    </row>
    <row r="53" spans="1:5" ht="12.75">
      <c r="A53" s="36" t="s">
        <v>52</v>
      </c>
      <c r="E53" s="37" t="s">
        <v>302</v>
      </c>
    </row>
    <row r="54" spans="1:5" ht="38.25">
      <c r="A54" t="s">
        <v>53</v>
      </c>
      <c r="E54" s="35" t="s">
        <v>149</v>
      </c>
    </row>
    <row r="55" spans="1:16" ht="12.75">
      <c r="A55" s="25" t="s">
        <v>45</v>
      </c>
      <c s="29" t="s">
        <v>138</v>
      </c>
      <c s="29" t="s">
        <v>151</v>
      </c>
      <c s="25" t="s">
        <v>47</v>
      </c>
      <c s="30" t="s">
        <v>152</v>
      </c>
      <c s="31" t="s">
        <v>115</v>
      </c>
      <c s="32">
        <v>189</v>
      </c>
      <c s="33">
        <v>0</v>
      </c>
      <c s="33">
        <f>ROUND(ROUND(H55,2)*ROUND(G55,3),2)</f>
      </c>
      <c r="O55">
        <f>(I55*21)/100</f>
      </c>
      <c t="s">
        <v>23</v>
      </c>
    </row>
    <row r="56" spans="1:5" ht="12.75">
      <c r="A56" s="34" t="s">
        <v>50</v>
      </c>
      <c r="E56" s="35" t="s">
        <v>153</v>
      </c>
    </row>
    <row r="57" spans="1:5" ht="12.75">
      <c r="A57" s="36" t="s">
        <v>52</v>
      </c>
      <c r="E57" s="37" t="s">
        <v>303</v>
      </c>
    </row>
    <row r="58" spans="1:5" ht="25.5">
      <c r="A58" t="s">
        <v>53</v>
      </c>
      <c r="E58" s="35" t="s">
        <v>155</v>
      </c>
    </row>
    <row r="59" spans="1:16" ht="12.75">
      <c r="A59" s="25" t="s">
        <v>45</v>
      </c>
      <c s="29" t="s">
        <v>144</v>
      </c>
      <c s="29" t="s">
        <v>157</v>
      </c>
      <c s="25" t="s">
        <v>29</v>
      </c>
      <c s="30" t="s">
        <v>158</v>
      </c>
      <c s="31" t="s">
        <v>91</v>
      </c>
      <c s="32">
        <v>13.91</v>
      </c>
      <c s="33">
        <v>0</v>
      </c>
      <c s="33">
        <f>ROUND(ROUND(H59,2)*ROUND(G59,3),2)</f>
      </c>
      <c r="O59">
        <f>(I59*21)/100</f>
      </c>
      <c t="s">
        <v>23</v>
      </c>
    </row>
    <row r="60" spans="1:5" ht="12.75">
      <c r="A60" s="34" t="s">
        <v>50</v>
      </c>
      <c r="E60" s="35" t="s">
        <v>159</v>
      </c>
    </row>
    <row r="61" spans="1:5" ht="12.75">
      <c r="A61" s="36" t="s">
        <v>52</v>
      </c>
      <c r="E61" s="37" t="s">
        <v>304</v>
      </c>
    </row>
    <row r="62" spans="1:5" ht="51">
      <c r="A62" t="s">
        <v>53</v>
      </c>
      <c r="E62" s="35" t="s">
        <v>161</v>
      </c>
    </row>
    <row r="63" spans="1:16" ht="12.75">
      <c r="A63" s="25" t="s">
        <v>45</v>
      </c>
      <c s="29" t="s">
        <v>150</v>
      </c>
      <c s="29" t="s">
        <v>163</v>
      </c>
      <c s="25" t="s">
        <v>47</v>
      </c>
      <c s="30" t="s">
        <v>164</v>
      </c>
      <c s="31" t="s">
        <v>165</v>
      </c>
      <c s="32">
        <v>516.6</v>
      </c>
      <c s="33">
        <v>0</v>
      </c>
      <c s="33">
        <f>ROUND(ROUND(H63,2)*ROUND(G63,3),2)</f>
      </c>
      <c r="O63">
        <f>(I63*21)/100</f>
      </c>
      <c t="s">
        <v>23</v>
      </c>
    </row>
    <row r="64" spans="1:5" ht="12.75">
      <c r="A64" s="34" t="s">
        <v>50</v>
      </c>
      <c r="E64" s="35" t="s">
        <v>166</v>
      </c>
    </row>
    <row r="65" spans="1:5" ht="12.75">
      <c r="A65" s="36" t="s">
        <v>52</v>
      </c>
      <c r="E65" s="37" t="s">
        <v>305</v>
      </c>
    </row>
    <row r="66" spans="1:5" ht="63.75">
      <c r="A66" t="s">
        <v>53</v>
      </c>
      <c r="E66" s="35" t="s">
        <v>168</v>
      </c>
    </row>
    <row r="67" spans="1:16" ht="12.75">
      <c r="A67" s="25" t="s">
        <v>45</v>
      </c>
      <c s="29" t="s">
        <v>156</v>
      </c>
      <c s="29" t="s">
        <v>170</v>
      </c>
      <c s="25" t="s">
        <v>47</v>
      </c>
      <c s="30" t="s">
        <v>171</v>
      </c>
      <c s="31" t="s">
        <v>109</v>
      </c>
      <c s="32">
        <v>24.74</v>
      </c>
      <c s="33">
        <v>0</v>
      </c>
      <c s="33">
        <f>ROUND(ROUND(H67,2)*ROUND(G67,3),2)</f>
      </c>
      <c r="O67">
        <f>(I67*21)/100</f>
      </c>
      <c t="s">
        <v>23</v>
      </c>
    </row>
    <row r="68" spans="1:5" ht="12.75">
      <c r="A68" s="34" t="s">
        <v>50</v>
      </c>
      <c r="E68" s="35" t="s">
        <v>172</v>
      </c>
    </row>
    <row r="69" spans="1:5" ht="12.75">
      <c r="A69" s="36" t="s">
        <v>52</v>
      </c>
      <c r="E69" s="37" t="s">
        <v>306</v>
      </c>
    </row>
    <row r="70" spans="1:5" ht="89.25">
      <c r="A70" t="s">
        <v>53</v>
      </c>
      <c r="E70" s="35" t="s">
        <v>174</v>
      </c>
    </row>
    <row r="71" spans="1:16" ht="25.5">
      <c r="A71" s="25" t="s">
        <v>45</v>
      </c>
      <c s="29" t="s">
        <v>162</v>
      </c>
      <c s="29" t="s">
        <v>176</v>
      </c>
      <c s="25" t="s">
        <v>47</v>
      </c>
      <c s="30" t="s">
        <v>177</v>
      </c>
      <c s="31" t="s">
        <v>104</v>
      </c>
      <c s="32">
        <v>257</v>
      </c>
      <c s="33">
        <v>0</v>
      </c>
      <c s="33">
        <f>ROUND(ROUND(H71,2)*ROUND(G71,3),2)</f>
      </c>
      <c r="O71">
        <f>(I71*21)/100</f>
      </c>
      <c t="s">
        <v>23</v>
      </c>
    </row>
    <row r="72" spans="1:5" ht="12.75">
      <c r="A72" s="34" t="s">
        <v>50</v>
      </c>
      <c r="E72" s="35" t="s">
        <v>178</v>
      </c>
    </row>
    <row r="73" spans="1:5" ht="38.25">
      <c r="A73" s="36" t="s">
        <v>52</v>
      </c>
      <c r="E73" s="37" t="s">
        <v>307</v>
      </c>
    </row>
    <row r="74" spans="1:5" ht="63.75">
      <c r="A74" t="s">
        <v>53</v>
      </c>
      <c r="E74" s="35" t="s">
        <v>180</v>
      </c>
    </row>
    <row r="75" spans="1:18" ht="12.75" customHeight="1">
      <c r="A75" s="6" t="s">
        <v>43</v>
      </c>
      <c s="6"/>
      <c s="40" t="s">
        <v>22</v>
      </c>
      <c s="6"/>
      <c s="27" t="s">
        <v>181</v>
      </c>
      <c s="6"/>
      <c s="6"/>
      <c s="6"/>
      <c s="41">
        <f>0+Q75</f>
      </c>
      <c r="O75">
        <f>0+R75</f>
      </c>
      <c r="Q75">
        <f>0+I76+I80+I84+I88+I92</f>
      </c>
      <c>
        <f>0+O76+O80+O84+O88+O92</f>
      </c>
    </row>
    <row r="76" spans="1:16" ht="12.75">
      <c r="A76" s="25" t="s">
        <v>45</v>
      </c>
      <c s="29" t="s">
        <v>169</v>
      </c>
      <c s="29" t="s">
        <v>183</v>
      </c>
      <c s="25" t="s">
        <v>47</v>
      </c>
      <c s="30" t="s">
        <v>184</v>
      </c>
      <c s="31" t="s">
        <v>109</v>
      </c>
      <c s="32">
        <v>27.72</v>
      </c>
      <c s="33">
        <v>0</v>
      </c>
      <c s="33">
        <f>ROUND(ROUND(H76,2)*ROUND(G76,3),2)</f>
      </c>
      <c r="O76">
        <f>(I76*21)/100</f>
      </c>
      <c t="s">
        <v>23</v>
      </c>
    </row>
    <row r="77" spans="1:5" ht="25.5">
      <c r="A77" s="34" t="s">
        <v>50</v>
      </c>
      <c r="E77" s="35" t="s">
        <v>185</v>
      </c>
    </row>
    <row r="78" spans="1:5" ht="12.75">
      <c r="A78" s="36" t="s">
        <v>52</v>
      </c>
      <c r="E78" s="37" t="s">
        <v>308</v>
      </c>
    </row>
    <row r="79" spans="1:5" ht="382.5">
      <c r="A79" t="s">
        <v>53</v>
      </c>
      <c r="E79" s="35" t="s">
        <v>187</v>
      </c>
    </row>
    <row r="80" spans="1:16" ht="12.75">
      <c r="A80" s="25" t="s">
        <v>45</v>
      </c>
      <c s="29" t="s">
        <v>175</v>
      </c>
      <c s="29" t="s">
        <v>189</v>
      </c>
      <c s="25" t="s">
        <v>47</v>
      </c>
      <c s="30" t="s">
        <v>190</v>
      </c>
      <c s="31" t="s">
        <v>91</v>
      </c>
      <c s="32">
        <v>5.754</v>
      </c>
      <c s="33">
        <v>0</v>
      </c>
      <c s="33">
        <f>ROUND(ROUND(H80,2)*ROUND(G80,3),2)</f>
      </c>
      <c r="O80">
        <f>(I80*21)/100</f>
      </c>
      <c t="s">
        <v>23</v>
      </c>
    </row>
    <row r="81" spans="1:5" ht="12.75">
      <c r="A81" s="34" t="s">
        <v>50</v>
      </c>
      <c r="E81" s="35" t="s">
        <v>47</v>
      </c>
    </row>
    <row r="82" spans="1:5" ht="12.75">
      <c r="A82" s="36" t="s">
        <v>52</v>
      </c>
      <c r="E82" s="37" t="s">
        <v>309</v>
      </c>
    </row>
    <row r="83" spans="1:5" ht="242.25">
      <c r="A83" t="s">
        <v>53</v>
      </c>
      <c r="E83" s="35" t="s">
        <v>192</v>
      </c>
    </row>
    <row r="84" spans="1:16" ht="12.75">
      <c r="A84" s="25" t="s">
        <v>45</v>
      </c>
      <c s="29" t="s">
        <v>182</v>
      </c>
      <c s="29" t="s">
        <v>194</v>
      </c>
      <c s="25" t="s">
        <v>47</v>
      </c>
      <c s="30" t="s">
        <v>195</v>
      </c>
      <c s="31" t="s">
        <v>109</v>
      </c>
      <c s="32">
        <v>18.9</v>
      </c>
      <c s="33">
        <v>0</v>
      </c>
      <c s="33">
        <f>ROUND(ROUND(H84,2)*ROUND(G84,3),2)</f>
      </c>
      <c r="O84">
        <f>(I84*21)/100</f>
      </c>
      <c t="s">
        <v>23</v>
      </c>
    </row>
    <row r="85" spans="1:5" ht="12.75">
      <c r="A85" s="34" t="s">
        <v>50</v>
      </c>
      <c r="E85" s="35" t="s">
        <v>47</v>
      </c>
    </row>
    <row r="86" spans="1:5" ht="12.75">
      <c r="A86" s="36" t="s">
        <v>52</v>
      </c>
      <c r="E86" s="37" t="s">
        <v>310</v>
      </c>
    </row>
    <row r="87" spans="1:5" ht="38.25">
      <c r="A87" t="s">
        <v>53</v>
      </c>
      <c r="E87" s="35" t="s">
        <v>197</v>
      </c>
    </row>
    <row r="88" spans="1:16" ht="12.75">
      <c r="A88" s="25" t="s">
        <v>45</v>
      </c>
      <c s="29" t="s">
        <v>188</v>
      </c>
      <c s="29" t="s">
        <v>199</v>
      </c>
      <c s="25" t="s">
        <v>47</v>
      </c>
      <c s="30" t="s">
        <v>200</v>
      </c>
      <c s="31" t="s">
        <v>109</v>
      </c>
      <c s="32">
        <v>88.326</v>
      </c>
      <c s="33">
        <v>0</v>
      </c>
      <c s="33">
        <f>ROUND(ROUND(H88,2)*ROUND(G88,3),2)</f>
      </c>
      <c r="O88">
        <f>(I88*21)/100</f>
      </c>
      <c t="s">
        <v>23</v>
      </c>
    </row>
    <row r="89" spans="1:5" ht="25.5">
      <c r="A89" s="34" t="s">
        <v>50</v>
      </c>
      <c r="E89" s="35" t="s">
        <v>185</v>
      </c>
    </row>
    <row r="90" spans="1:5" ht="25.5">
      <c r="A90" s="36" t="s">
        <v>52</v>
      </c>
      <c r="E90" s="37" t="s">
        <v>311</v>
      </c>
    </row>
    <row r="91" spans="1:5" ht="369.75">
      <c r="A91" t="s">
        <v>53</v>
      </c>
      <c r="E91" s="35" t="s">
        <v>202</v>
      </c>
    </row>
    <row r="92" spans="1:16" ht="12.75">
      <c r="A92" s="25" t="s">
        <v>45</v>
      </c>
      <c s="29" t="s">
        <v>193</v>
      </c>
      <c s="29" t="s">
        <v>204</v>
      </c>
      <c s="25" t="s">
        <v>47</v>
      </c>
      <c s="30" t="s">
        <v>205</v>
      </c>
      <c s="31" t="s">
        <v>91</v>
      </c>
      <c s="32">
        <v>18.334</v>
      </c>
      <c s="33">
        <v>0</v>
      </c>
      <c s="33">
        <f>ROUND(ROUND(H92,2)*ROUND(G92,3),2)</f>
      </c>
      <c r="O92">
        <f>(I92*21)/100</f>
      </c>
      <c t="s">
        <v>23</v>
      </c>
    </row>
    <row r="93" spans="1:5" ht="12.75">
      <c r="A93" s="34" t="s">
        <v>50</v>
      </c>
      <c r="E93" s="35" t="s">
        <v>47</v>
      </c>
    </row>
    <row r="94" spans="1:5" ht="12.75">
      <c r="A94" s="36" t="s">
        <v>52</v>
      </c>
      <c r="E94" s="37" t="s">
        <v>312</v>
      </c>
    </row>
    <row r="95" spans="1:5" ht="267.75">
      <c r="A95" t="s">
        <v>53</v>
      </c>
      <c r="E95" s="35" t="s">
        <v>207</v>
      </c>
    </row>
    <row r="96" spans="1:18" ht="12.75" customHeight="1">
      <c r="A96" s="6" t="s">
        <v>43</v>
      </c>
      <c s="6"/>
      <c s="40" t="s">
        <v>33</v>
      </c>
      <c s="6"/>
      <c s="27" t="s">
        <v>208</v>
      </c>
      <c s="6"/>
      <c s="6"/>
      <c s="6"/>
      <c s="41">
        <f>0+Q96</f>
      </c>
      <c r="O96">
        <f>0+R96</f>
      </c>
      <c r="Q96">
        <f>0+I97+I101+I105</f>
      </c>
      <c>
        <f>0+O97+O101+O105</f>
      </c>
    </row>
    <row r="97" spans="1:16" ht="12.75">
      <c r="A97" s="25" t="s">
        <v>45</v>
      </c>
      <c s="29" t="s">
        <v>198</v>
      </c>
      <c s="29" t="s">
        <v>210</v>
      </c>
      <c s="25" t="s">
        <v>47</v>
      </c>
      <c s="30" t="s">
        <v>211</v>
      </c>
      <c s="31" t="s">
        <v>109</v>
      </c>
      <c s="32">
        <v>14.333</v>
      </c>
      <c s="33">
        <v>0</v>
      </c>
      <c s="33">
        <f>ROUND(ROUND(H97,2)*ROUND(G97,3),2)</f>
      </c>
      <c r="O97">
        <f>(I97*21)/100</f>
      </c>
      <c t="s">
        <v>23</v>
      </c>
    </row>
    <row r="98" spans="1:5" ht="12.75">
      <c r="A98" s="34" t="s">
        <v>50</v>
      </c>
      <c r="E98" s="35" t="s">
        <v>212</v>
      </c>
    </row>
    <row r="99" spans="1:5" ht="12.75">
      <c r="A99" s="36" t="s">
        <v>52</v>
      </c>
      <c r="E99" s="37" t="s">
        <v>313</v>
      </c>
    </row>
    <row r="100" spans="1:5" ht="369.75">
      <c r="A100" t="s">
        <v>53</v>
      </c>
      <c r="E100" s="35" t="s">
        <v>202</v>
      </c>
    </row>
    <row r="101" spans="1:16" ht="12.75">
      <c r="A101" s="25" t="s">
        <v>45</v>
      </c>
      <c s="29" t="s">
        <v>203</v>
      </c>
      <c s="29" t="s">
        <v>215</v>
      </c>
      <c s="25" t="s">
        <v>47</v>
      </c>
      <c s="30" t="s">
        <v>216</v>
      </c>
      <c s="31" t="s">
        <v>109</v>
      </c>
      <c s="32">
        <v>16.38</v>
      </c>
      <c s="33">
        <v>0</v>
      </c>
      <c s="33">
        <f>ROUND(ROUND(H101,2)*ROUND(G101,3),2)</f>
      </c>
      <c r="O101">
        <f>(I101*21)/100</f>
      </c>
      <c t="s">
        <v>23</v>
      </c>
    </row>
    <row r="102" spans="1:5" ht="12.75">
      <c r="A102" s="34" t="s">
        <v>50</v>
      </c>
      <c r="E102" s="35" t="s">
        <v>217</v>
      </c>
    </row>
    <row r="103" spans="1:5" ht="12.75">
      <c r="A103" s="36" t="s">
        <v>52</v>
      </c>
      <c r="E103" s="37" t="s">
        <v>314</v>
      </c>
    </row>
    <row r="104" spans="1:5" ht="369.75">
      <c r="A104" t="s">
        <v>53</v>
      </c>
      <c r="E104" s="35" t="s">
        <v>202</v>
      </c>
    </row>
    <row r="105" spans="1:16" ht="12.75">
      <c r="A105" s="25" t="s">
        <v>45</v>
      </c>
      <c s="29" t="s">
        <v>209</v>
      </c>
      <c s="29" t="s">
        <v>220</v>
      </c>
      <c s="25" t="s">
        <v>47</v>
      </c>
      <c s="30" t="s">
        <v>221</v>
      </c>
      <c s="31" t="s">
        <v>109</v>
      </c>
      <c s="32">
        <v>54.18</v>
      </c>
      <c s="33">
        <v>0</v>
      </c>
      <c s="33">
        <f>ROUND(ROUND(H105,2)*ROUND(G105,3),2)</f>
      </c>
      <c r="O105">
        <f>(I105*21)/100</f>
      </c>
      <c t="s">
        <v>23</v>
      </c>
    </row>
    <row r="106" spans="1:5" ht="25.5">
      <c r="A106" s="34" t="s">
        <v>50</v>
      </c>
      <c r="E106" s="35" t="s">
        <v>222</v>
      </c>
    </row>
    <row r="107" spans="1:5" ht="12.75">
      <c r="A107" s="36" t="s">
        <v>52</v>
      </c>
      <c r="E107" s="37" t="s">
        <v>315</v>
      </c>
    </row>
    <row r="108" spans="1:5" ht="51">
      <c r="A108" t="s">
        <v>53</v>
      </c>
      <c r="E108" s="35" t="s">
        <v>224</v>
      </c>
    </row>
    <row r="109" spans="1:18" ht="12.75" customHeight="1">
      <c r="A109" s="6" t="s">
        <v>43</v>
      </c>
      <c s="6"/>
      <c s="40" t="s">
        <v>35</v>
      </c>
      <c s="6"/>
      <c s="27" t="s">
        <v>225</v>
      </c>
      <c s="6"/>
      <c s="6"/>
      <c s="6"/>
      <c s="41">
        <f>0+Q109</f>
      </c>
      <c r="O109">
        <f>0+R109</f>
      </c>
      <c r="Q109">
        <f>0+I110+I114+I118+I122+I126+I130</f>
      </c>
      <c>
        <f>0+O110+O114+O118+O122+O126+O130</f>
      </c>
    </row>
    <row r="110" spans="1:16" ht="12.75">
      <c r="A110" s="25" t="s">
        <v>45</v>
      </c>
      <c s="29" t="s">
        <v>214</v>
      </c>
      <c s="29" t="s">
        <v>227</v>
      </c>
      <c s="25" t="s">
        <v>47</v>
      </c>
      <c s="30" t="s">
        <v>228</v>
      </c>
      <c s="31" t="s">
        <v>115</v>
      </c>
      <c s="32">
        <v>1032.02</v>
      </c>
      <c s="33">
        <v>0</v>
      </c>
      <c s="33">
        <f>ROUND(ROUND(H110,2)*ROUND(G110,3),2)</f>
      </c>
      <c r="O110">
        <f>(I110*21)/100</f>
      </c>
      <c t="s">
        <v>23</v>
      </c>
    </row>
    <row r="111" spans="1:5" ht="12.75">
      <c r="A111" s="34" t="s">
        <v>50</v>
      </c>
      <c r="E111" s="35" t="s">
        <v>229</v>
      </c>
    </row>
    <row r="112" spans="1:5" ht="38.25">
      <c r="A112" s="36" t="s">
        <v>52</v>
      </c>
      <c r="E112" s="37" t="s">
        <v>316</v>
      </c>
    </row>
    <row r="113" spans="1:5" ht="51">
      <c r="A113" t="s">
        <v>53</v>
      </c>
      <c r="E113" s="35" t="s">
        <v>231</v>
      </c>
    </row>
    <row r="114" spans="1:16" ht="12.75">
      <c r="A114" s="25" t="s">
        <v>45</v>
      </c>
      <c s="29" t="s">
        <v>219</v>
      </c>
      <c s="29" t="s">
        <v>233</v>
      </c>
      <c s="25" t="s">
        <v>47</v>
      </c>
      <c s="30" t="s">
        <v>234</v>
      </c>
      <c s="31" t="s">
        <v>115</v>
      </c>
      <c s="32">
        <v>549.292</v>
      </c>
      <c s="33">
        <v>0</v>
      </c>
      <c s="33">
        <f>ROUND(ROUND(H114,2)*ROUND(G114,3),2)</f>
      </c>
      <c r="O114">
        <f>(I114*21)/100</f>
      </c>
      <c t="s">
        <v>23</v>
      </c>
    </row>
    <row r="115" spans="1:5" ht="12.75">
      <c r="A115" s="34" t="s">
        <v>50</v>
      </c>
      <c r="E115" s="35" t="s">
        <v>235</v>
      </c>
    </row>
    <row r="116" spans="1:5" ht="12.75">
      <c r="A116" s="36" t="s">
        <v>52</v>
      </c>
      <c r="E116" s="37" t="s">
        <v>297</v>
      </c>
    </row>
    <row r="117" spans="1:5" ht="51">
      <c r="A117" t="s">
        <v>53</v>
      </c>
      <c r="E117" s="35" t="s">
        <v>237</v>
      </c>
    </row>
    <row r="118" spans="1:16" ht="12.75">
      <c r="A118" s="25" t="s">
        <v>45</v>
      </c>
      <c s="29" t="s">
        <v>226</v>
      </c>
      <c s="29" t="s">
        <v>239</v>
      </c>
      <c s="25" t="s">
        <v>47</v>
      </c>
      <c s="30" t="s">
        <v>240</v>
      </c>
      <c s="31" t="s">
        <v>115</v>
      </c>
      <c s="32">
        <v>1180.628</v>
      </c>
      <c s="33">
        <v>0</v>
      </c>
      <c s="33">
        <f>ROUND(ROUND(H118,2)*ROUND(G118,3),2)</f>
      </c>
      <c r="O118">
        <f>(I118*21)/100</f>
      </c>
      <c t="s">
        <v>23</v>
      </c>
    </row>
    <row r="119" spans="1:5" ht="12.75">
      <c r="A119" s="34" t="s">
        <v>50</v>
      </c>
      <c r="E119" s="35" t="s">
        <v>47</v>
      </c>
    </row>
    <row r="120" spans="1:5" ht="63.75">
      <c r="A120" s="36" t="s">
        <v>52</v>
      </c>
      <c r="E120" s="37" t="s">
        <v>317</v>
      </c>
    </row>
    <row r="121" spans="1:5" ht="51">
      <c r="A121" t="s">
        <v>53</v>
      </c>
      <c r="E121" s="35" t="s">
        <v>237</v>
      </c>
    </row>
    <row r="122" spans="1:16" ht="12.75">
      <c r="A122" s="25" t="s">
        <v>45</v>
      </c>
      <c s="29" t="s">
        <v>232</v>
      </c>
      <c s="29" t="s">
        <v>243</v>
      </c>
      <c s="25" t="s">
        <v>47</v>
      </c>
      <c s="30" t="s">
        <v>244</v>
      </c>
      <c s="31" t="s">
        <v>115</v>
      </c>
      <c s="32">
        <v>603.472</v>
      </c>
      <c s="33">
        <v>0</v>
      </c>
      <c s="33">
        <f>ROUND(ROUND(H122,2)*ROUND(G122,3),2)</f>
      </c>
      <c r="O122">
        <f>(I122*21)/100</f>
      </c>
      <c t="s">
        <v>23</v>
      </c>
    </row>
    <row r="123" spans="1:5" ht="12.75">
      <c r="A123" s="34" t="s">
        <v>50</v>
      </c>
      <c r="E123" s="35" t="s">
        <v>245</v>
      </c>
    </row>
    <row r="124" spans="1:5" ht="12.75">
      <c r="A124" s="36" t="s">
        <v>52</v>
      </c>
      <c r="E124" s="37" t="s">
        <v>318</v>
      </c>
    </row>
    <row r="125" spans="1:5" ht="140.25">
      <c r="A125" t="s">
        <v>53</v>
      </c>
      <c r="E125" s="35" t="s">
        <v>247</v>
      </c>
    </row>
    <row r="126" spans="1:16" ht="12.75">
      <c r="A126" s="25" t="s">
        <v>45</v>
      </c>
      <c s="29" t="s">
        <v>238</v>
      </c>
      <c s="29" t="s">
        <v>249</v>
      </c>
      <c s="25" t="s">
        <v>47</v>
      </c>
      <c s="30" t="s">
        <v>250</v>
      </c>
      <c s="31" t="s">
        <v>115</v>
      </c>
      <c s="32">
        <v>577.156</v>
      </c>
      <c s="33">
        <v>0</v>
      </c>
      <c s="33">
        <f>ROUND(ROUND(H126,2)*ROUND(G126,3),2)</f>
      </c>
      <c r="O126">
        <f>(I126*21)/100</f>
      </c>
      <c t="s">
        <v>23</v>
      </c>
    </row>
    <row r="127" spans="1:5" ht="12.75">
      <c r="A127" s="34" t="s">
        <v>50</v>
      </c>
      <c r="E127" s="35" t="s">
        <v>251</v>
      </c>
    </row>
    <row r="128" spans="1:5" ht="12.75">
      <c r="A128" s="36" t="s">
        <v>52</v>
      </c>
      <c r="E128" s="37" t="s">
        <v>298</v>
      </c>
    </row>
    <row r="129" spans="1:5" ht="140.25">
      <c r="A129" t="s">
        <v>53</v>
      </c>
      <c r="E129" s="35" t="s">
        <v>247</v>
      </c>
    </row>
    <row r="130" spans="1:16" ht="12.75">
      <c r="A130" s="25" t="s">
        <v>45</v>
      </c>
      <c s="29" t="s">
        <v>242</v>
      </c>
      <c s="29" t="s">
        <v>253</v>
      </c>
      <c s="25" t="s">
        <v>47</v>
      </c>
      <c s="30" t="s">
        <v>254</v>
      </c>
      <c s="31" t="s">
        <v>115</v>
      </c>
      <c s="32">
        <v>549.292</v>
      </c>
      <c s="33">
        <v>0</v>
      </c>
      <c s="33">
        <f>ROUND(ROUND(H130,2)*ROUND(G130,3),2)</f>
      </c>
      <c r="O130">
        <f>(I130*21)/100</f>
      </c>
      <c t="s">
        <v>23</v>
      </c>
    </row>
    <row r="131" spans="1:5" ht="12.75">
      <c r="A131" s="34" t="s">
        <v>50</v>
      </c>
      <c r="E131" s="35" t="s">
        <v>255</v>
      </c>
    </row>
    <row r="132" spans="1:5" ht="12.75">
      <c r="A132" s="36" t="s">
        <v>52</v>
      </c>
      <c r="E132" s="37" t="s">
        <v>297</v>
      </c>
    </row>
    <row r="133" spans="1:5" ht="140.25">
      <c r="A133" t="s">
        <v>53</v>
      </c>
      <c r="E133" s="35" t="s">
        <v>247</v>
      </c>
    </row>
    <row r="134" spans="1:18" ht="12.75" customHeight="1">
      <c r="A134" s="6" t="s">
        <v>43</v>
      </c>
      <c s="6"/>
      <c s="40" t="s">
        <v>74</v>
      </c>
      <c s="6"/>
      <c s="27" t="s">
        <v>256</v>
      </c>
      <c s="6"/>
      <c s="6"/>
      <c s="6"/>
      <c s="41">
        <f>0+Q134</f>
      </c>
      <c r="O134">
        <f>0+R134</f>
      </c>
      <c r="Q134">
        <f>0+I135+I139</f>
      </c>
      <c>
        <f>0+O135+O139</f>
      </c>
    </row>
    <row r="135" spans="1:16" ht="12.75">
      <c r="A135" s="25" t="s">
        <v>45</v>
      </c>
      <c s="29" t="s">
        <v>248</v>
      </c>
      <c s="29" t="s">
        <v>258</v>
      </c>
      <c s="25" t="s">
        <v>47</v>
      </c>
      <c s="30" t="s">
        <v>259</v>
      </c>
      <c s="31" t="s">
        <v>165</v>
      </c>
      <c s="32">
        <v>24</v>
      </c>
      <c s="33">
        <v>0</v>
      </c>
      <c s="33">
        <f>ROUND(ROUND(H135,2)*ROUND(G135,3),2)</f>
      </c>
      <c r="O135">
        <f>(I135*21)/100</f>
      </c>
      <c t="s">
        <v>23</v>
      </c>
    </row>
    <row r="136" spans="1:5" ht="12.75">
      <c r="A136" s="34" t="s">
        <v>50</v>
      </c>
      <c r="E136" s="35" t="s">
        <v>260</v>
      </c>
    </row>
    <row r="137" spans="1:5" ht="12.75">
      <c r="A137" s="36" t="s">
        <v>52</v>
      </c>
      <c r="E137" s="37" t="s">
        <v>319</v>
      </c>
    </row>
    <row r="138" spans="1:5" ht="255">
      <c r="A138" t="s">
        <v>53</v>
      </c>
      <c r="E138" s="35" t="s">
        <v>262</v>
      </c>
    </row>
    <row r="139" spans="1:16" ht="12.75">
      <c r="A139" s="25" t="s">
        <v>45</v>
      </c>
      <c s="29" t="s">
        <v>252</v>
      </c>
      <c s="29" t="s">
        <v>264</v>
      </c>
      <c s="25" t="s">
        <v>47</v>
      </c>
      <c s="30" t="s">
        <v>265</v>
      </c>
      <c s="31" t="s">
        <v>165</v>
      </c>
      <c s="32">
        <v>126</v>
      </c>
      <c s="33">
        <v>0</v>
      </c>
      <c s="33">
        <f>ROUND(ROUND(H139,2)*ROUND(G139,3),2)</f>
      </c>
      <c r="O139">
        <f>(I139*21)/100</f>
      </c>
      <c t="s">
        <v>23</v>
      </c>
    </row>
    <row r="140" spans="1:5" ht="12.75">
      <c r="A140" s="34" t="s">
        <v>50</v>
      </c>
      <c r="E140" s="35" t="s">
        <v>266</v>
      </c>
    </row>
    <row r="141" spans="1:5" ht="12.75">
      <c r="A141" s="36" t="s">
        <v>52</v>
      </c>
      <c r="E141" s="37" t="s">
        <v>47</v>
      </c>
    </row>
    <row r="142" spans="1:5" ht="242.25">
      <c r="A142" t="s">
        <v>53</v>
      </c>
      <c r="E142" s="35" t="s">
        <v>267</v>
      </c>
    </row>
    <row r="143" spans="1:18" ht="12.75" customHeight="1">
      <c r="A143" s="6" t="s">
        <v>43</v>
      </c>
      <c s="6"/>
      <c s="40" t="s">
        <v>40</v>
      </c>
      <c s="6"/>
      <c s="27" t="s">
        <v>268</v>
      </c>
      <c s="6"/>
      <c s="6"/>
      <c s="6"/>
      <c s="41">
        <f>0+Q143</f>
      </c>
      <c r="O143">
        <f>0+R143</f>
      </c>
      <c r="Q143">
        <f>0+I144+I148+I152+I156</f>
      </c>
      <c>
        <f>0+O144+O148+O152+O156</f>
      </c>
    </row>
    <row r="144" spans="1:16" ht="25.5">
      <c r="A144" s="25" t="s">
        <v>45</v>
      </c>
      <c s="29" t="s">
        <v>257</v>
      </c>
      <c s="29" t="s">
        <v>270</v>
      </c>
      <c s="25" t="s">
        <v>47</v>
      </c>
      <c s="30" t="s">
        <v>271</v>
      </c>
      <c s="31" t="s">
        <v>165</v>
      </c>
      <c s="32">
        <v>17.1</v>
      </c>
      <c s="33">
        <v>0</v>
      </c>
      <c s="33">
        <f>ROUND(ROUND(H144,2)*ROUND(G144,3),2)</f>
      </c>
      <c r="O144">
        <f>(I144*21)/100</f>
      </c>
      <c t="s">
        <v>23</v>
      </c>
    </row>
    <row r="145" spans="1:5" ht="12.75">
      <c r="A145" s="34" t="s">
        <v>50</v>
      </c>
      <c r="E145" s="35" t="s">
        <v>272</v>
      </c>
    </row>
    <row r="146" spans="1:5" ht="12.75">
      <c r="A146" s="36" t="s">
        <v>52</v>
      </c>
      <c r="E146" s="37" t="s">
        <v>273</v>
      </c>
    </row>
    <row r="147" spans="1:5" ht="127.5">
      <c r="A147" t="s">
        <v>53</v>
      </c>
      <c r="E147" s="35" t="s">
        <v>274</v>
      </c>
    </row>
    <row r="148" spans="1:16" ht="25.5">
      <c r="A148" s="25" t="s">
        <v>45</v>
      </c>
      <c s="29" t="s">
        <v>263</v>
      </c>
      <c s="29" t="s">
        <v>276</v>
      </c>
      <c s="25" t="s">
        <v>47</v>
      </c>
      <c s="30" t="s">
        <v>277</v>
      </c>
      <c s="31" t="s">
        <v>165</v>
      </c>
      <c s="32">
        <v>126</v>
      </c>
      <c s="33">
        <v>0</v>
      </c>
      <c s="33">
        <f>ROUND(ROUND(H148,2)*ROUND(G148,3),2)</f>
      </c>
      <c r="O148">
        <f>(I148*21)/100</f>
      </c>
      <c t="s">
        <v>23</v>
      </c>
    </row>
    <row r="149" spans="1:5" ht="12.75">
      <c r="A149" s="34" t="s">
        <v>50</v>
      </c>
      <c r="E149" s="35" t="s">
        <v>278</v>
      </c>
    </row>
    <row r="150" spans="1:5" ht="12.75">
      <c r="A150" s="36" t="s">
        <v>52</v>
      </c>
      <c r="E150" s="37" t="s">
        <v>47</v>
      </c>
    </row>
    <row r="151" spans="1:5" ht="114.75">
      <c r="A151" t="s">
        <v>53</v>
      </c>
      <c r="E151" s="35" t="s">
        <v>279</v>
      </c>
    </row>
    <row r="152" spans="1:16" ht="25.5">
      <c r="A152" s="25" t="s">
        <v>45</v>
      </c>
      <c s="29" t="s">
        <v>269</v>
      </c>
      <c s="29" t="s">
        <v>281</v>
      </c>
      <c s="25" t="s">
        <v>47</v>
      </c>
      <c s="30" t="s">
        <v>282</v>
      </c>
      <c s="31" t="s">
        <v>104</v>
      </c>
      <c s="32">
        <v>7</v>
      </c>
      <c s="33">
        <v>0</v>
      </c>
      <c s="33">
        <f>ROUND(ROUND(H152,2)*ROUND(G152,3),2)</f>
      </c>
      <c r="O152">
        <f>(I152*21)/100</f>
      </c>
      <c t="s">
        <v>23</v>
      </c>
    </row>
    <row r="153" spans="1:5" ht="12.75">
      <c r="A153" s="34" t="s">
        <v>50</v>
      </c>
      <c r="E153" s="35" t="s">
        <v>47</v>
      </c>
    </row>
    <row r="154" spans="1:5" ht="12.75">
      <c r="A154" s="36" t="s">
        <v>52</v>
      </c>
      <c r="E154" s="37" t="s">
        <v>47</v>
      </c>
    </row>
    <row r="155" spans="1:5" ht="51">
      <c r="A155" t="s">
        <v>53</v>
      </c>
      <c r="E155" s="35" t="s">
        <v>283</v>
      </c>
    </row>
    <row r="156" spans="1:16" ht="12.75">
      <c r="A156" s="25" t="s">
        <v>45</v>
      </c>
      <c s="29" t="s">
        <v>275</v>
      </c>
      <c s="29" t="s">
        <v>285</v>
      </c>
      <c s="25" t="s">
        <v>47</v>
      </c>
      <c s="30" t="s">
        <v>286</v>
      </c>
      <c s="31" t="s">
        <v>115</v>
      </c>
      <c s="32">
        <v>63.504</v>
      </c>
      <c s="33">
        <v>0</v>
      </c>
      <c s="33">
        <f>ROUND(ROUND(H156,2)*ROUND(G156,3),2)</f>
      </c>
      <c r="O156">
        <f>(I156*21)/100</f>
      </c>
      <c t="s">
        <v>23</v>
      </c>
    </row>
    <row r="157" spans="1:5" ht="12.75">
      <c r="A157" s="34" t="s">
        <v>50</v>
      </c>
      <c r="E157" s="35" t="s">
        <v>320</v>
      </c>
    </row>
    <row r="158" spans="1:5" ht="12.75">
      <c r="A158" s="36" t="s">
        <v>52</v>
      </c>
      <c r="E158" s="37" t="s">
        <v>321</v>
      </c>
    </row>
    <row r="159" spans="1:5" ht="25.5">
      <c r="A159" t="s">
        <v>53</v>
      </c>
      <c r="E159" s="35" t="s">
        <v>289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